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看護データ\◆会場利用関係\利用申込書\★★R5.10利用分より（新）★★消費税区分あり（松本作成中の案です）\"/>
    </mc:Choice>
  </mc:AlternateContent>
  <xr:revisionPtr revIDLastSave="0" documentId="13_ncr:1_{AA31DFD6-BE64-4446-B3EA-2FB668C0AF11}" xr6:coauthVersionLast="47" xr6:coauthVersionMax="47" xr10:uidLastSave="{00000000-0000-0000-0000-000000000000}"/>
  <workbookProtection lockStructure="1"/>
  <bookViews>
    <workbookView xWindow="-120" yWindow="-120" windowWidth="29040" windowHeight="15840" tabRatio="601" xr2:uid="{00000000-000D-0000-FFFF-FFFF00000000}"/>
  </bookViews>
  <sheets>
    <sheet name="利用申込書" sheetId="7" r:id="rId1"/>
    <sheet name="利用明細書" sheetId="6" r:id="rId2"/>
    <sheet name="室使用料（参考）" sheetId="5" r:id="rId3"/>
    <sheet name="設備使用料（参考）" sheetId="8" r:id="rId4"/>
    <sheet name="使用料計算表" sheetId="2" r:id="rId5"/>
  </sheets>
  <definedNames>
    <definedName name="_xlnm.Print_Area" localSheetId="4">使用料計算表!$A$1:$W$37</definedName>
    <definedName name="_xlnm.Print_Area" localSheetId="2">'室使用料（参考）'!$A$1:$Q$42</definedName>
    <definedName name="_xlnm.Print_Area" localSheetId="3">'設備使用料（参考）'!$A$1:$K$26</definedName>
    <definedName name="_xlnm.Print_Area" localSheetId="0">利用申込書!$A$1:$Z$43</definedName>
    <definedName name="_xlnm.Print_Area" localSheetId="1">利用明細書!$A$1:$Z$43</definedName>
  </definedNames>
  <calcPr calcId="191029"/>
</workbook>
</file>

<file path=xl/calcChain.xml><?xml version="1.0" encoding="utf-8"?>
<calcChain xmlns="http://schemas.openxmlformats.org/spreadsheetml/2006/main">
  <c r="P34" i="7" l="1"/>
  <c r="P34" i="6" s="1"/>
  <c r="P33" i="7"/>
  <c r="P33" i="6" s="1"/>
  <c r="P32" i="7"/>
  <c r="P20" i="7"/>
  <c r="P21" i="7"/>
  <c r="P22" i="7"/>
  <c r="P23" i="7"/>
  <c r="P24" i="7"/>
  <c r="P25" i="7"/>
  <c r="P26" i="7"/>
  <c r="P27" i="7"/>
  <c r="P28" i="7"/>
  <c r="P29" i="7"/>
  <c r="P30" i="7"/>
  <c r="P31" i="7"/>
  <c r="P19" i="7"/>
  <c r="N3" i="2"/>
  <c r="G25" i="5"/>
  <c r="K5" i="2" s="1"/>
  <c r="W5" i="2"/>
  <c r="B3" i="2"/>
  <c r="C3" i="2"/>
  <c r="D3" i="2"/>
  <c r="E3" i="2"/>
  <c r="F3" i="2"/>
  <c r="M21" i="6"/>
  <c r="P21" i="6" s="1"/>
  <c r="P39" i="6" s="1"/>
  <c r="F19" i="7"/>
  <c r="R15" i="6"/>
  <c r="C15" i="6"/>
  <c r="E37" i="6"/>
  <c r="F37" i="7"/>
  <c r="A37" i="6"/>
  <c r="C37" i="6"/>
  <c r="F37" i="6" s="1"/>
  <c r="F35" i="7"/>
  <c r="O34" i="6"/>
  <c r="M34" i="6"/>
  <c r="O33" i="6"/>
  <c r="M33" i="6"/>
  <c r="M32" i="6"/>
  <c r="K32" i="6"/>
  <c r="M31" i="6"/>
  <c r="P31" i="6"/>
  <c r="M30" i="6"/>
  <c r="P30" i="6"/>
  <c r="L13" i="6"/>
  <c r="J13" i="6"/>
  <c r="G13" i="6"/>
  <c r="E13" i="6"/>
  <c r="K12" i="6"/>
  <c r="I12" i="6"/>
  <c r="V2" i="6" s="1"/>
  <c r="G12" i="6"/>
  <c r="T2" i="6" s="1"/>
  <c r="E12" i="6"/>
  <c r="R2" i="6" s="1"/>
  <c r="Y13" i="6"/>
  <c r="W13" i="6"/>
  <c r="T13" i="6"/>
  <c r="R13" i="6"/>
  <c r="C10" i="6"/>
  <c r="S14" i="6"/>
  <c r="M14" i="6"/>
  <c r="C14" i="6"/>
  <c r="B3" i="6"/>
  <c r="F42" i="5"/>
  <c r="U9" i="2"/>
  <c r="G41" i="5"/>
  <c r="G40" i="5"/>
  <c r="G39" i="5"/>
  <c r="G38" i="5"/>
  <c r="V12" i="2"/>
  <c r="T6" i="2"/>
  <c r="V6" i="2"/>
  <c r="P25" i="5"/>
  <c r="K12" i="2" s="1"/>
  <c r="G33" i="5"/>
  <c r="K6" i="2" s="1"/>
  <c r="P24" i="5"/>
  <c r="J12" i="2" s="1"/>
  <c r="M12" i="2" s="1"/>
  <c r="G32" i="5"/>
  <c r="J6" i="2" s="1"/>
  <c r="M6" i="2" s="1"/>
  <c r="P23" i="5"/>
  <c r="I12" i="2" s="1"/>
  <c r="F31" i="5"/>
  <c r="G31" i="5" s="1"/>
  <c r="I6" i="2" s="1"/>
  <c r="O22" i="5"/>
  <c r="P22" i="5"/>
  <c r="H12" i="2" s="1"/>
  <c r="L12" i="2" s="1"/>
  <c r="G30" i="5"/>
  <c r="H6" i="2" s="1"/>
  <c r="L6" i="2" s="1"/>
  <c r="U11" i="2"/>
  <c r="W11" i="2"/>
  <c r="P17" i="5"/>
  <c r="K11" i="2"/>
  <c r="P16" i="5"/>
  <c r="J11" i="2" s="1"/>
  <c r="M11" i="2" s="1"/>
  <c r="G24" i="5"/>
  <c r="J5" i="2" s="1"/>
  <c r="M5" i="2" s="1"/>
  <c r="O15" i="5"/>
  <c r="P15" i="5" s="1"/>
  <c r="I11" i="2" s="1"/>
  <c r="G23" i="5"/>
  <c r="I5" i="2"/>
  <c r="P14" i="5"/>
  <c r="H11" i="2"/>
  <c r="L11" i="2" s="1"/>
  <c r="F22" i="5"/>
  <c r="G22" i="5"/>
  <c r="H5" i="2" s="1"/>
  <c r="L5" i="2" s="1"/>
  <c r="T10" i="2"/>
  <c r="V10" i="2"/>
  <c r="P9" i="5"/>
  <c r="K10" i="2" s="1"/>
  <c r="G17" i="5"/>
  <c r="P8" i="5"/>
  <c r="J10" i="2"/>
  <c r="G16" i="5"/>
  <c r="P7" i="5"/>
  <c r="I10" i="2" s="1"/>
  <c r="G15" i="5"/>
  <c r="P6" i="5"/>
  <c r="H10" i="2"/>
  <c r="G14" i="5"/>
  <c r="F10" i="5"/>
  <c r="W3" i="2" s="1"/>
  <c r="F9" i="5"/>
  <c r="G9" i="5" s="1"/>
  <c r="K3" i="2" s="1"/>
  <c r="F8" i="5"/>
  <c r="G8" i="5"/>
  <c r="J3" i="2" s="1"/>
  <c r="M3" i="2" s="1"/>
  <c r="F7" i="5"/>
  <c r="G7" i="5"/>
  <c r="I3" i="2" s="1"/>
  <c r="F6" i="5"/>
  <c r="G6" i="5" s="1"/>
  <c r="H3" i="2" s="1"/>
  <c r="L3" i="2" s="1"/>
  <c r="C19" i="6"/>
  <c r="F19" i="6"/>
  <c r="E19" i="6"/>
  <c r="C21" i="6"/>
  <c r="F21" i="6" s="1"/>
  <c r="E21" i="6"/>
  <c r="C23" i="6"/>
  <c r="E23" i="6"/>
  <c r="C25" i="6"/>
  <c r="F25" i="6" s="1"/>
  <c r="E25" i="6"/>
  <c r="C27" i="6"/>
  <c r="F27" i="6" s="1"/>
  <c r="E27" i="6"/>
  <c r="C29" i="6"/>
  <c r="E29" i="6"/>
  <c r="C31" i="6"/>
  <c r="E31" i="6"/>
  <c r="F31" i="6" s="1"/>
  <c r="C33" i="6"/>
  <c r="F33" i="6"/>
  <c r="E33" i="6"/>
  <c r="C35" i="6"/>
  <c r="F35" i="6" s="1"/>
  <c r="E35" i="6"/>
  <c r="B18" i="2"/>
  <c r="B17" i="2"/>
  <c r="C11" i="2"/>
  <c r="O11" i="2"/>
  <c r="B12" i="2"/>
  <c r="P12" i="2"/>
  <c r="B19" i="2"/>
  <c r="O19" i="2"/>
  <c r="M20" i="6"/>
  <c r="P20" i="6"/>
  <c r="M22" i="6"/>
  <c r="P22" i="6"/>
  <c r="M23" i="6"/>
  <c r="P23" i="6"/>
  <c r="M24" i="6"/>
  <c r="P24" i="6"/>
  <c r="M25" i="6"/>
  <c r="P25" i="6"/>
  <c r="M26" i="6"/>
  <c r="P26" i="6"/>
  <c r="M27" i="6"/>
  <c r="P27" i="6"/>
  <c r="M28" i="6"/>
  <c r="P28" i="6"/>
  <c r="M29" i="6"/>
  <c r="P29" i="6"/>
  <c r="M19" i="6"/>
  <c r="P19" i="6"/>
  <c r="A35" i="6"/>
  <c r="A33" i="6"/>
  <c r="A31" i="6"/>
  <c r="A29" i="6"/>
  <c r="A27" i="6"/>
  <c r="A25" i="6"/>
  <c r="A23" i="6"/>
  <c r="A21" i="6"/>
  <c r="A19" i="6"/>
  <c r="G7" i="2"/>
  <c r="F7" i="2"/>
  <c r="E7" i="2"/>
  <c r="D7" i="2"/>
  <c r="C7" i="2"/>
  <c r="B7" i="2"/>
  <c r="B4" i="2"/>
  <c r="F21" i="7"/>
  <c r="F39" i="7" s="1"/>
  <c r="P40" i="7" s="1"/>
  <c r="M41" i="7" s="1"/>
  <c r="U41" i="7" s="1"/>
  <c r="B5" i="2"/>
  <c r="F23" i="7"/>
  <c r="B8" i="2"/>
  <c r="F31" i="7"/>
  <c r="F33" i="7"/>
  <c r="C12" i="2"/>
  <c r="N12" i="2"/>
  <c r="C19" i="2"/>
  <c r="N19" i="2"/>
  <c r="G18" i="2"/>
  <c r="R18" i="2"/>
  <c r="Q18" i="2"/>
  <c r="G17" i="2"/>
  <c r="R17" i="2"/>
  <c r="Q17" i="2"/>
  <c r="W19" i="2"/>
  <c r="V19" i="2"/>
  <c r="U19" i="2"/>
  <c r="T19" i="2"/>
  <c r="S19" i="2"/>
  <c r="R19" i="2"/>
  <c r="Q19" i="2"/>
  <c r="P19" i="2"/>
  <c r="M19" i="2"/>
  <c r="L19" i="2"/>
  <c r="K19" i="2"/>
  <c r="J19" i="2"/>
  <c r="I19" i="2"/>
  <c r="H19" i="2"/>
  <c r="G19" i="2"/>
  <c r="F19" i="2"/>
  <c r="E19" i="2"/>
  <c r="D19" i="2"/>
  <c r="W18" i="2"/>
  <c r="V18" i="2"/>
  <c r="U18" i="2"/>
  <c r="T18" i="2"/>
  <c r="S18" i="2"/>
  <c r="P18" i="2"/>
  <c r="O18" i="2"/>
  <c r="N18" i="2"/>
  <c r="M18" i="2"/>
  <c r="L18" i="2"/>
  <c r="K18" i="2"/>
  <c r="J18" i="2"/>
  <c r="I18" i="2"/>
  <c r="H18" i="2"/>
  <c r="F18" i="2"/>
  <c r="E18" i="2"/>
  <c r="D18" i="2"/>
  <c r="C18" i="2"/>
  <c r="W17" i="2"/>
  <c r="V17" i="2"/>
  <c r="U17" i="2"/>
  <c r="T17" i="2"/>
  <c r="S17" i="2"/>
  <c r="P17" i="2"/>
  <c r="O17" i="2"/>
  <c r="N17" i="2"/>
  <c r="M17" i="2"/>
  <c r="L17" i="2"/>
  <c r="K17" i="2"/>
  <c r="J17" i="2"/>
  <c r="I17" i="2"/>
  <c r="H17" i="2"/>
  <c r="F17" i="2"/>
  <c r="E17" i="2"/>
  <c r="D17" i="2"/>
  <c r="C17" i="2"/>
  <c r="G11" i="2"/>
  <c r="Q11" i="2"/>
  <c r="D6" i="2"/>
  <c r="R5" i="2"/>
  <c r="N4" i="2"/>
  <c r="C4" i="2"/>
  <c r="R12" i="2"/>
  <c r="Q12" i="2"/>
  <c r="O12" i="2"/>
  <c r="G12" i="2"/>
  <c r="F12" i="2"/>
  <c r="E12" i="2"/>
  <c r="D12" i="2"/>
  <c r="R11" i="2"/>
  <c r="P11" i="2"/>
  <c r="N11" i="2"/>
  <c r="F11" i="2"/>
  <c r="E11" i="2"/>
  <c r="D11" i="2"/>
  <c r="B11" i="2"/>
  <c r="R10" i="2"/>
  <c r="Q10" i="2"/>
  <c r="P10" i="2"/>
  <c r="O10" i="2"/>
  <c r="N10" i="2"/>
  <c r="G10" i="2"/>
  <c r="F10" i="2"/>
  <c r="E10" i="2"/>
  <c r="D10" i="2"/>
  <c r="C10" i="2"/>
  <c r="B10" i="2"/>
  <c r="R9" i="2"/>
  <c r="Q9" i="2"/>
  <c r="P9" i="2"/>
  <c r="O9" i="2"/>
  <c r="N9" i="2"/>
  <c r="G9" i="2"/>
  <c r="F9" i="2"/>
  <c r="E9" i="2"/>
  <c r="D9" i="2"/>
  <c r="C9" i="2"/>
  <c r="B9" i="2"/>
  <c r="R8" i="2"/>
  <c r="Q8" i="2"/>
  <c r="P8" i="2"/>
  <c r="O8" i="2"/>
  <c r="N8" i="2"/>
  <c r="G8" i="2"/>
  <c r="F8" i="2"/>
  <c r="E8" i="2"/>
  <c r="D8" i="2"/>
  <c r="C8" i="2"/>
  <c r="F29" i="7"/>
  <c r="R6" i="2"/>
  <c r="Q6" i="2"/>
  <c r="P6" i="2"/>
  <c r="O6" i="2"/>
  <c r="N6" i="2"/>
  <c r="G6" i="2"/>
  <c r="F6" i="2"/>
  <c r="E6" i="2"/>
  <c r="C6" i="2"/>
  <c r="B6" i="2"/>
  <c r="F25" i="7"/>
  <c r="Q5" i="2"/>
  <c r="P5" i="2"/>
  <c r="O5" i="2"/>
  <c r="N5" i="2"/>
  <c r="G5" i="2"/>
  <c r="F5" i="2"/>
  <c r="E5" i="2"/>
  <c r="D5" i="2"/>
  <c r="C5" i="2"/>
  <c r="G3" i="2"/>
  <c r="R7" i="2"/>
  <c r="Q7" i="2"/>
  <c r="P7" i="2"/>
  <c r="O7" i="2"/>
  <c r="N7" i="2"/>
  <c r="F27" i="7"/>
  <c r="R4" i="2"/>
  <c r="Q4" i="2"/>
  <c r="P4" i="2"/>
  <c r="O4" i="2"/>
  <c r="G4" i="2"/>
  <c r="F4" i="2"/>
  <c r="E4" i="2"/>
  <c r="D4" i="2"/>
  <c r="R3" i="2"/>
  <c r="Q3" i="2"/>
  <c r="P3" i="2"/>
  <c r="O3" i="2"/>
  <c r="P26" i="5"/>
  <c r="U4" i="2"/>
  <c r="T5" i="2"/>
  <c r="W6" i="2"/>
  <c r="V7" i="2"/>
  <c r="U8" i="2"/>
  <c r="T9" i="2"/>
  <c r="T11" i="2"/>
  <c r="S12" i="2"/>
  <c r="W12" i="2"/>
  <c r="T12" i="2"/>
  <c r="G18" i="5"/>
  <c r="G26" i="5"/>
  <c r="G34" i="5"/>
  <c r="G42" i="5"/>
  <c r="S4" i="2"/>
  <c r="W4" i="2"/>
  <c r="U6" i="2"/>
  <c r="T7" i="2"/>
  <c r="S8" i="2"/>
  <c r="W8" i="2"/>
  <c r="V9" i="2"/>
  <c r="U12" i="2"/>
  <c r="T4" i="2"/>
  <c r="S5" i="2"/>
  <c r="U7" i="2"/>
  <c r="S9" i="2"/>
  <c r="V4" i="2"/>
  <c r="W7" i="2"/>
  <c r="S7" i="2"/>
  <c r="P10" i="5"/>
  <c r="W9" i="2"/>
  <c r="V8" i="2"/>
  <c r="V5" i="2"/>
  <c r="I8" i="2"/>
  <c r="I9" i="2"/>
  <c r="H7" i="2"/>
  <c r="H4" i="2"/>
  <c r="L4" i="2" s="1"/>
  <c r="K8" i="2"/>
  <c r="K9" i="2"/>
  <c r="T8" i="2"/>
  <c r="S6" i="2"/>
  <c r="P32" i="6"/>
  <c r="S11" i="2"/>
  <c r="V11" i="2"/>
  <c r="P18" i="5"/>
  <c r="W10" i="2"/>
  <c r="U10" i="2"/>
  <c r="S10" i="2"/>
  <c r="J9" i="2"/>
  <c r="M9" i="2"/>
  <c r="J8" i="2"/>
  <c r="M8" i="2"/>
  <c r="H9" i="2"/>
  <c r="L9" i="2"/>
  <c r="H8" i="2"/>
  <c r="L8" i="2"/>
  <c r="U5" i="2"/>
  <c r="K7" i="2"/>
  <c r="L7" i="2"/>
  <c r="K4" i="2"/>
  <c r="J4" i="2"/>
  <c r="M4" i="2" s="1"/>
  <c r="J7" i="2"/>
  <c r="I4" i="2"/>
  <c r="I7" i="2"/>
  <c r="S3" i="2"/>
  <c r="V3" i="2"/>
  <c r="M7" i="2"/>
  <c r="P39" i="7"/>
  <c r="F23" i="6"/>
  <c r="F29" i="6"/>
  <c r="F39" i="6" l="1"/>
  <c r="P40" i="6" s="1"/>
  <c r="M41" i="6" s="1"/>
  <c r="U41" i="6" s="1"/>
  <c r="L10" i="2"/>
  <c r="M10" i="2"/>
  <c r="T3" i="2"/>
  <c r="U3" i="2"/>
  <c r="G10" i="5"/>
</calcChain>
</file>

<file path=xl/sharedStrings.xml><?xml version="1.0" encoding="utf-8"?>
<sst xmlns="http://schemas.openxmlformats.org/spreadsheetml/2006/main" count="667" uniqueCount="234">
  <si>
    <t>利用目的</t>
    <rPh sb="0" eb="2">
      <t>リヨウ</t>
    </rPh>
    <rPh sb="2" eb="4">
      <t>モクテキ</t>
    </rPh>
    <phoneticPr fontId="2"/>
  </si>
  <si>
    <t>使用区分</t>
    <rPh sb="0" eb="2">
      <t>シヨウ</t>
    </rPh>
    <rPh sb="2" eb="4">
      <t>クブン</t>
    </rPh>
    <phoneticPr fontId="2"/>
  </si>
  <si>
    <t>参加人数</t>
    <rPh sb="0" eb="2">
      <t>サンカ</t>
    </rPh>
    <rPh sb="2" eb="4">
      <t>ニンズウ</t>
    </rPh>
    <phoneticPr fontId="2"/>
  </si>
  <si>
    <t>入場料</t>
    <rPh sb="0" eb="3">
      <t>ニュウジョウリョウ</t>
    </rPh>
    <phoneticPr fontId="2"/>
  </si>
  <si>
    <t>４Ｆ大会議室</t>
    <rPh sb="2" eb="3">
      <t>ダイ</t>
    </rPh>
    <rPh sb="3" eb="6">
      <t>カイギシツ</t>
    </rPh>
    <phoneticPr fontId="2"/>
  </si>
  <si>
    <t>４Ｆ講師控室</t>
    <rPh sb="2" eb="4">
      <t>コウシ</t>
    </rPh>
    <rPh sb="4" eb="5">
      <t>ヒカ</t>
    </rPh>
    <rPh sb="5" eb="6">
      <t>シツ</t>
    </rPh>
    <phoneticPr fontId="2"/>
  </si>
  <si>
    <t>３Ｆ研修室Ａ</t>
    <rPh sb="2" eb="5">
      <t>ケンシュウシツ</t>
    </rPh>
    <phoneticPr fontId="2"/>
  </si>
  <si>
    <t>３Ｆ研修室Ｂ</t>
    <rPh sb="2" eb="5">
      <t>ケンシュウシツ</t>
    </rPh>
    <phoneticPr fontId="2"/>
  </si>
  <si>
    <t>３Ｆ講師控室</t>
    <rPh sb="2" eb="4">
      <t>コウシ</t>
    </rPh>
    <rPh sb="4" eb="5">
      <t>ヒカ</t>
    </rPh>
    <rPh sb="5" eb="6">
      <t>シツ</t>
    </rPh>
    <phoneticPr fontId="2"/>
  </si>
  <si>
    <t>３Ｆ小会議室１</t>
    <rPh sb="2" eb="3">
      <t>ショウ</t>
    </rPh>
    <rPh sb="3" eb="6">
      <t>カイギシツ</t>
    </rPh>
    <phoneticPr fontId="2"/>
  </si>
  <si>
    <t>３Ｆ小会議室２</t>
    <rPh sb="2" eb="3">
      <t>ショウ</t>
    </rPh>
    <rPh sb="3" eb="6">
      <t>カイギシツ</t>
    </rPh>
    <phoneticPr fontId="2"/>
  </si>
  <si>
    <t>２Ｆ看護・介護研修室</t>
    <rPh sb="2" eb="4">
      <t>カンゴ</t>
    </rPh>
    <rPh sb="5" eb="7">
      <t>カイゴ</t>
    </rPh>
    <rPh sb="7" eb="9">
      <t>ケンシュウ</t>
    </rPh>
    <rPh sb="9" eb="10">
      <t>シツ</t>
    </rPh>
    <phoneticPr fontId="2"/>
  </si>
  <si>
    <t>１Ｆ看護・介護実習室</t>
    <rPh sb="2" eb="4">
      <t>カンゴ</t>
    </rPh>
    <rPh sb="5" eb="7">
      <t>カイゴ</t>
    </rPh>
    <rPh sb="7" eb="10">
      <t>ジッシュウシツ</t>
    </rPh>
    <phoneticPr fontId="2"/>
  </si>
  <si>
    <t>１Ｆ調理室　</t>
    <rPh sb="2" eb="5">
      <t>チョウリシツ</t>
    </rPh>
    <phoneticPr fontId="2"/>
  </si>
  <si>
    <t>（準備・片付け時間含む）</t>
    <rPh sb="1" eb="3">
      <t>ジュンビ</t>
    </rPh>
    <rPh sb="4" eb="6">
      <t>カタヅ</t>
    </rPh>
    <rPh sb="7" eb="9">
      <t>ジカン</t>
    </rPh>
    <rPh sb="9" eb="10">
      <t>フク</t>
    </rPh>
    <phoneticPr fontId="2"/>
  </si>
  <si>
    <t>区分</t>
    <rPh sb="0" eb="2">
      <t>クブン</t>
    </rPh>
    <phoneticPr fontId="2"/>
  </si>
  <si>
    <t>使用料（円）</t>
    <rPh sb="0" eb="3">
      <t>シヨウリョウ</t>
    </rPh>
    <rPh sb="4" eb="5">
      <t>エン</t>
    </rPh>
    <phoneticPr fontId="2"/>
  </si>
  <si>
    <t>設備名</t>
    <rPh sb="0" eb="2">
      <t>セツビ</t>
    </rPh>
    <rPh sb="2" eb="3">
      <t>メイ</t>
    </rPh>
    <phoneticPr fontId="2"/>
  </si>
  <si>
    <t>件数</t>
    <rPh sb="0" eb="2">
      <t>ケンスウ</t>
    </rPh>
    <phoneticPr fontId="2"/>
  </si>
  <si>
    <t>付帯設備料</t>
    <rPh sb="0" eb="2">
      <t>フタイ</t>
    </rPh>
    <rPh sb="2" eb="4">
      <t>セツビ</t>
    </rPh>
    <rPh sb="4" eb="5">
      <t>リョウ</t>
    </rPh>
    <phoneticPr fontId="2"/>
  </si>
  <si>
    <t>有線マイク</t>
    <rPh sb="0" eb="2">
      <t>ユウセン</t>
    </rPh>
    <phoneticPr fontId="2"/>
  </si>
  <si>
    <t>液晶プロジェクター（移動式）</t>
    <rPh sb="0" eb="2">
      <t>エキショウ</t>
    </rPh>
    <rPh sb="10" eb="12">
      <t>イドウ</t>
    </rPh>
    <rPh sb="12" eb="13">
      <t>シキ</t>
    </rPh>
    <phoneticPr fontId="2"/>
  </si>
  <si>
    <t>移動式スクリーン</t>
    <rPh sb="0" eb="2">
      <t>イドウ</t>
    </rPh>
    <rPh sb="2" eb="3">
      <t>シキ</t>
    </rPh>
    <phoneticPr fontId="2"/>
  </si>
  <si>
    <t>介護実習用ベット</t>
    <rPh sb="0" eb="2">
      <t>カイゴ</t>
    </rPh>
    <rPh sb="2" eb="5">
      <t>ジッシュウヨウ</t>
    </rPh>
    <phoneticPr fontId="2"/>
  </si>
  <si>
    <t>音響システム</t>
    <rPh sb="0" eb="2">
      <t>オンキョウ</t>
    </rPh>
    <phoneticPr fontId="2"/>
  </si>
  <si>
    <t>映像システム</t>
    <rPh sb="0" eb="2">
      <t>エイゾウ</t>
    </rPh>
    <phoneticPr fontId="2"/>
  </si>
  <si>
    <t>電気料（＠</t>
    <rPh sb="0" eb="2">
      <t>デンキ</t>
    </rPh>
    <rPh sb="2" eb="3">
      <t>リョウ</t>
    </rPh>
    <phoneticPr fontId="2"/>
  </si>
  <si>
    <t>受付印</t>
    <rPh sb="0" eb="3">
      <t>ウケツケイン</t>
    </rPh>
    <phoneticPr fontId="2"/>
  </si>
  <si>
    <t>ながさき看護センター利用明細書</t>
    <rPh sb="4" eb="6">
      <t>カンゴ</t>
    </rPh>
    <rPh sb="10" eb="12">
      <t>リヨウ</t>
    </rPh>
    <rPh sb="12" eb="15">
      <t>メイサイショ</t>
    </rPh>
    <phoneticPr fontId="2"/>
  </si>
  <si>
    <t>次のとおり、ながさき看護センターを利用されたのでご確認ください。</t>
    <rPh sb="0" eb="1">
      <t>ツギ</t>
    </rPh>
    <rPh sb="10" eb="12">
      <t>カンゴ</t>
    </rPh>
    <rPh sb="17" eb="19">
      <t>リヨウ</t>
    </rPh>
    <rPh sb="25" eb="27">
      <t>カクニン</t>
    </rPh>
    <phoneticPr fontId="2"/>
  </si>
  <si>
    <t>様</t>
    <rPh sb="0" eb="1">
      <t>サマ</t>
    </rPh>
    <phoneticPr fontId="2"/>
  </si>
  <si>
    <t>ワイヤレスマイク</t>
    <phoneticPr fontId="2"/>
  </si>
  <si>
    <t>マイクスタンド</t>
    <phoneticPr fontId="2"/>
  </si>
  <si>
    <t>パソコン</t>
    <phoneticPr fontId="2"/>
  </si>
  <si>
    <t>ビデオ、ＬＤ、ＤＶＤデッキ</t>
    <phoneticPr fontId="2"/>
  </si>
  <si>
    <t>ＣＤ、カセットデッキ</t>
    <phoneticPr fontId="2"/>
  </si>
  <si>
    <t>レーザーポインター</t>
    <phoneticPr fontId="2"/>
  </si>
  <si>
    <t>ホワイトボード</t>
    <phoneticPr fontId="2"/>
  </si>
  <si>
    <t>）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</si>
  <si>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</si>
  <si>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</si>
  <si>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曜日）</t>
    <rPh sb="0" eb="2">
      <t>ヨウビ</t>
    </rPh>
    <phoneticPr fontId="2"/>
  </si>
  <si>
    <t>年</t>
    <rPh sb="0" eb="1">
      <t>ネン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</si>
  <si>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</si>
  <si>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</si>
  <si>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人</t>
    <rPh sb="0" eb="1">
      <t>ニン</t>
    </rPh>
    <phoneticPr fontId="2"/>
  </si>
  <si>
    <t>利用日時（予約時間）</t>
    <rPh sb="0" eb="2">
      <t>リヨウ</t>
    </rPh>
    <rPh sb="2" eb="4">
      <t>ニチジ</t>
    </rPh>
    <rPh sb="5" eb="7">
      <t>ヨヤク</t>
    </rPh>
    <rPh sb="7" eb="9">
      <t>ジカン</t>
    </rPh>
    <phoneticPr fontId="2"/>
  </si>
  <si>
    <t>　（実利用時間）</t>
    <rPh sb="2" eb="3">
      <t>ジツ</t>
    </rPh>
    <rPh sb="3" eb="5">
      <t>リヨウ</t>
    </rPh>
    <rPh sb="5" eb="7">
      <t>ジカン</t>
    </rPh>
    <phoneticPr fontId="2"/>
  </si>
  <si>
    <t>無</t>
  </si>
  <si>
    <t>（有りの場合：最高</t>
    <rPh sb="1" eb="2">
      <t>ア</t>
    </rPh>
    <rPh sb="4" eb="6">
      <t>バアイ</t>
    </rPh>
    <rPh sb="7" eb="9">
      <t>サイコウ</t>
    </rPh>
    <phoneticPr fontId="2"/>
  </si>
  <si>
    <t>　　円）</t>
    <rPh sb="2" eb="3">
      <t>エン</t>
    </rPh>
    <phoneticPr fontId="2"/>
  </si>
  <si>
    <t>小　計</t>
    <rPh sb="0" eb="1">
      <t>ショウ</t>
    </rPh>
    <rPh sb="2" eb="3">
      <t>ケイ</t>
    </rPh>
    <phoneticPr fontId="2"/>
  </si>
  <si>
    <t>室　　名</t>
    <rPh sb="0" eb="1">
      <t>シツ</t>
    </rPh>
    <rPh sb="3" eb="4">
      <t>メイ</t>
    </rPh>
    <phoneticPr fontId="2"/>
  </si>
  <si>
    <t>室　　料</t>
    <rPh sb="0" eb="1">
      <t>シツ</t>
    </rPh>
    <rPh sb="3" eb="4">
      <t>リョウ</t>
    </rPh>
    <phoneticPr fontId="2"/>
  </si>
  <si>
    <t>税込金額（単位 ： 円）</t>
    <rPh sb="0" eb="2">
      <t>ゼイコ</t>
    </rPh>
    <rPh sb="2" eb="4">
      <t>キンガク</t>
    </rPh>
    <rPh sb="5" eb="7">
      <t>タンイ</t>
    </rPh>
    <rPh sb="10" eb="11">
      <t>エン</t>
    </rPh>
    <phoneticPr fontId="2"/>
  </si>
  <si>
    <t>使　　用　　区　　分</t>
    <rPh sb="0" eb="1">
      <t>ツカ</t>
    </rPh>
    <rPh sb="3" eb="4">
      <t>ヨウ</t>
    </rPh>
    <rPh sb="6" eb="7">
      <t>ク</t>
    </rPh>
    <rPh sb="9" eb="10">
      <t>ブン</t>
    </rPh>
    <phoneticPr fontId="2"/>
  </si>
  <si>
    <t>備　　　考</t>
    <rPh sb="0" eb="1">
      <t>ソナエ</t>
    </rPh>
    <rPh sb="4" eb="5">
      <t>コウ</t>
    </rPh>
    <phoneticPr fontId="2"/>
  </si>
  <si>
    <t>午前、午後</t>
    <rPh sb="0" eb="2">
      <t>ゴゼン</t>
    </rPh>
    <rPh sb="3" eb="5">
      <t>ゴゴ</t>
    </rPh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</si>
  <si>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</si>
  <si>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</si>
  <si>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夜間</t>
    <rPh sb="0" eb="2">
      <t>ヤカン</t>
    </rPh>
    <phoneticPr fontId="2"/>
  </si>
  <si>
    <t>看護・介護研修室　　２階　　テーブル席５４席</t>
    <rPh sb="0" eb="2">
      <t>カンゴ</t>
    </rPh>
    <rPh sb="3" eb="5">
      <t>カイゴ</t>
    </rPh>
    <rPh sb="5" eb="8">
      <t>ケンシュウシツ</t>
    </rPh>
    <rPh sb="11" eb="12">
      <t>カイ</t>
    </rPh>
    <rPh sb="18" eb="19">
      <t>セキ</t>
    </rPh>
    <rPh sb="21" eb="22">
      <t>セキ</t>
    </rPh>
    <phoneticPr fontId="2"/>
  </si>
  <si>
    <t>研修室Ｂ　　３階　　テーブル席９０席</t>
    <rPh sb="0" eb="3">
      <t>ケンシュウシツ</t>
    </rPh>
    <rPh sb="7" eb="8">
      <t>カイ</t>
    </rPh>
    <rPh sb="14" eb="15">
      <t>セキ</t>
    </rPh>
    <rPh sb="17" eb="18">
      <t>セキ</t>
    </rPh>
    <phoneticPr fontId="2"/>
  </si>
  <si>
    <t>土曜日、日曜日もしくは祝日に施設を利用された場合、室料に休日割増料金が加算されます。</t>
    <rPh sb="0" eb="1">
      <t>ド</t>
    </rPh>
    <rPh sb="1" eb="3">
      <t>ヨウビ</t>
    </rPh>
    <rPh sb="4" eb="5">
      <t>ニチ</t>
    </rPh>
    <rPh sb="5" eb="7">
      <t>ヨウビ</t>
    </rPh>
    <rPh sb="11" eb="13">
      <t>シュクジツ</t>
    </rPh>
    <rPh sb="14" eb="16">
      <t>シセツ</t>
    </rPh>
    <rPh sb="17" eb="19">
      <t>リヨウ</t>
    </rPh>
    <rPh sb="22" eb="24">
      <t>バアイ</t>
    </rPh>
    <rPh sb="25" eb="26">
      <t>シツ</t>
    </rPh>
    <rPh sb="26" eb="27">
      <t>リョウ</t>
    </rPh>
    <rPh sb="28" eb="30">
      <t>キュウジツ</t>
    </rPh>
    <rPh sb="30" eb="32">
      <t>ワリマシ</t>
    </rPh>
    <rPh sb="32" eb="34">
      <t>リョウキン</t>
    </rPh>
    <rPh sb="35" eb="37">
      <t>カサン</t>
    </rPh>
    <phoneticPr fontId="2"/>
  </si>
  <si>
    <t>使用区分となります。使用時間での区分はできませんのでご注意願います。</t>
    <rPh sb="0" eb="2">
      <t>シヨウ</t>
    </rPh>
    <rPh sb="2" eb="4">
      <t>クブン</t>
    </rPh>
    <rPh sb="10" eb="12">
      <t>シヨウ</t>
    </rPh>
    <rPh sb="12" eb="14">
      <t>ジカン</t>
    </rPh>
    <rPh sb="16" eb="18">
      <t>クブン</t>
    </rPh>
    <rPh sb="27" eb="29">
      <t>チュウイ</t>
    </rPh>
    <rPh sb="29" eb="30">
      <t>ネガ</t>
    </rPh>
    <phoneticPr fontId="2"/>
  </si>
  <si>
    <t xml:space="preserve">区分：平日　Ａ・・午前、午後　　Ｂ・・午前　　Ｃ・・午後　　Ｄ・・夜間
　　　休日　Ａ＃・・午前、午後　　Ｂ＃・・午前　　Ｃ＃・・午後　　Ｄ＃・・夜間
</t>
    <rPh sb="0" eb="2">
      <t>クブン</t>
    </rPh>
    <rPh sb="3" eb="5">
      <t>ヘイジツ</t>
    </rPh>
    <rPh sb="9" eb="11">
      <t>ゴゼン</t>
    </rPh>
    <rPh sb="12" eb="14">
      <t>ゴゴ</t>
    </rPh>
    <rPh sb="19" eb="21">
      <t>ゴゼン</t>
    </rPh>
    <rPh sb="26" eb="28">
      <t>ゴゴ</t>
    </rPh>
    <rPh sb="33" eb="35">
      <t>ヤカン</t>
    </rPh>
    <rPh sb="39" eb="41">
      <t>キュウジツ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</si>
  <si>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</si>
  <si>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</si>
  <si>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</si>
  <si>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</si>
  <si>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A+D</t>
    <phoneticPr fontId="2"/>
  </si>
  <si>
    <t>C+D</t>
    <phoneticPr fontId="2"/>
  </si>
  <si>
    <t>A#</t>
    <phoneticPr fontId="2"/>
  </si>
  <si>
    <t>B#</t>
    <phoneticPr fontId="2"/>
  </si>
  <si>
    <t>C#</t>
    <phoneticPr fontId="2"/>
  </si>
  <si>
    <t>D#</t>
    <phoneticPr fontId="2"/>
  </si>
  <si>
    <t>A#+D#</t>
    <phoneticPr fontId="2"/>
  </si>
  <si>
    <t>C#+D#</t>
    <phoneticPr fontId="2"/>
  </si>
  <si>
    <t>室料</t>
    <rPh sb="0" eb="1">
      <t>シツ</t>
    </rPh>
    <rPh sb="1" eb="2">
      <t>リョウ</t>
    </rPh>
    <phoneticPr fontId="2"/>
  </si>
  <si>
    <t>加算</t>
    <rPh sb="0" eb="2">
      <t>カサン</t>
    </rPh>
    <phoneticPr fontId="2"/>
  </si>
  <si>
    <t>TEL:0957-49-8050  FAX:0957-49-8056</t>
    <phoneticPr fontId="2"/>
  </si>
  <si>
    <t>1#</t>
    <phoneticPr fontId="2"/>
  </si>
  <si>
    <t>2#</t>
    <phoneticPr fontId="2"/>
  </si>
  <si>
    <t>3#</t>
    <phoneticPr fontId="2"/>
  </si>
  <si>
    <t>4#</t>
    <phoneticPr fontId="2"/>
  </si>
  <si>
    <t>5#</t>
    <phoneticPr fontId="2"/>
  </si>
  <si>
    <t>時間</t>
    <rPh sb="0" eb="2">
      <t>ジカン</t>
    </rPh>
    <phoneticPr fontId="2"/>
  </si>
  <si>
    <t>本</t>
    <rPh sb="0" eb="1">
      <t>ホン</t>
    </rPh>
    <phoneticPr fontId="2"/>
  </si>
  <si>
    <t>台</t>
    <rPh sb="0" eb="1">
      <t>ダイ</t>
    </rPh>
    <phoneticPr fontId="2"/>
  </si>
  <si>
    <t>式</t>
    <rPh sb="0" eb="1">
      <t>シキ</t>
    </rPh>
    <phoneticPr fontId="2"/>
  </si>
  <si>
    <t>使用料</t>
    <rPh sb="0" eb="3">
      <t>シヨウリョウ</t>
    </rPh>
    <phoneticPr fontId="2"/>
  </si>
  <si>
    <t>調理台</t>
    <rPh sb="0" eb="2">
      <t>チョウリ</t>
    </rPh>
    <rPh sb="2" eb="3">
      <t>ダイ</t>
    </rPh>
    <phoneticPr fontId="2"/>
  </si>
  <si>
    <t>浴槽</t>
    <rPh sb="0" eb="2">
      <t>ヨクソウ</t>
    </rPh>
    <phoneticPr fontId="2"/>
  </si>
  <si>
    <t>電動リフト</t>
    <rPh sb="0" eb="2">
      <t>デンドウ</t>
    </rPh>
    <phoneticPr fontId="2"/>
  </si>
  <si>
    <t>パソコン</t>
    <phoneticPr fontId="2"/>
  </si>
  <si>
    <t>ＣＤ、カセットデッキ</t>
    <phoneticPr fontId="2"/>
  </si>
  <si>
    <t>ホワイトボード</t>
    <phoneticPr fontId="2"/>
  </si>
  <si>
    <t>ながさき看護センター利用申込書</t>
    <rPh sb="4" eb="6">
      <t>カンゴ</t>
    </rPh>
    <rPh sb="10" eb="12">
      <t>リヨウ</t>
    </rPh>
    <rPh sb="12" eb="15">
      <t>モウシコミショ</t>
    </rPh>
    <phoneticPr fontId="2"/>
  </si>
  <si>
    <t>次のとおり、ながさき看護センターを利用したいので申し込みます。</t>
    <rPh sb="0" eb="1">
      <t>ツギ</t>
    </rPh>
    <rPh sb="10" eb="12">
      <t>カンゴ</t>
    </rPh>
    <rPh sb="17" eb="19">
      <t>リヨウ</t>
    </rPh>
    <rPh sb="24" eb="25">
      <t>モウ</t>
    </rPh>
    <rPh sb="26" eb="27">
      <t>コ</t>
    </rPh>
    <phoneticPr fontId="2"/>
  </si>
  <si>
    <t>担当者</t>
    <rPh sb="0" eb="3">
      <t>タントウシャ</t>
    </rPh>
    <phoneticPr fontId="2"/>
  </si>
  <si>
    <t>備　　考</t>
    <rPh sb="0" eb="1">
      <t>ソナエ</t>
    </rPh>
    <rPh sb="3" eb="4">
      <t>コウ</t>
    </rPh>
    <phoneticPr fontId="2"/>
  </si>
  <si>
    <t>駐車台数</t>
    <rPh sb="0" eb="2">
      <t>チュウシャ</t>
    </rPh>
    <rPh sb="2" eb="4">
      <t>ダイスウ</t>
    </rPh>
    <phoneticPr fontId="2"/>
  </si>
  <si>
    <t>平日：Ａ・・午前、午後　　Ｂ・・午前　　Ｃ・・午後　　Ｄ・・夜間
休日：Ａ＃・・午前、午後　　Ｂ＃・・午前　　Ｃ＃・・午後　　Ｄ＃・・夜間</t>
    <rPh sb="0" eb="2">
      <t>ヘイジツ</t>
    </rPh>
    <rPh sb="6" eb="8">
      <t>ゴゼン</t>
    </rPh>
    <rPh sb="9" eb="11">
      <t>ゴゴ</t>
    </rPh>
    <rPh sb="16" eb="18">
      <t>ゴゼン</t>
    </rPh>
    <rPh sb="23" eb="25">
      <t>ゴゴ</t>
    </rPh>
    <rPh sb="30" eb="32">
      <t>ヤカン</t>
    </rPh>
    <phoneticPr fontId="2"/>
  </si>
  <si>
    <t>（　公　印　省　略　）</t>
    <rPh sb="2" eb="3">
      <t>コウ</t>
    </rPh>
    <rPh sb="4" eb="5">
      <t>イン</t>
    </rPh>
    <rPh sb="6" eb="7">
      <t>ショウ</t>
    </rPh>
    <rPh sb="8" eb="9">
      <t>リャク</t>
    </rPh>
    <phoneticPr fontId="2"/>
  </si>
  <si>
    <t>※看護協会が入力します。</t>
    <rPh sb="1" eb="3">
      <t>カンゴ</t>
    </rPh>
    <rPh sb="3" eb="5">
      <t>キョウカイ</t>
    </rPh>
    <rPh sb="6" eb="8">
      <t>ニュウリョク</t>
    </rPh>
    <phoneticPr fontId="2"/>
  </si>
  <si>
    <t>NO.</t>
    <phoneticPr fontId="2"/>
  </si>
  <si>
    <t>附 帯 設 備 機 器</t>
    <rPh sb="0" eb="1">
      <t>フ</t>
    </rPh>
    <rPh sb="2" eb="3">
      <t>オビ</t>
    </rPh>
    <rPh sb="4" eb="5">
      <t>セツ</t>
    </rPh>
    <rPh sb="6" eb="7">
      <t>ソナエ</t>
    </rPh>
    <rPh sb="8" eb="9">
      <t>キ</t>
    </rPh>
    <rPh sb="10" eb="11">
      <t>ウツワ</t>
    </rPh>
    <phoneticPr fontId="2"/>
  </si>
  <si>
    <t>使 用 料</t>
    <rPh sb="0" eb="1">
      <t>ツカ</t>
    </rPh>
    <rPh sb="2" eb="3">
      <t>ヨウ</t>
    </rPh>
    <rPh sb="4" eb="5">
      <t>リョウ</t>
    </rPh>
    <phoneticPr fontId="2"/>
  </si>
  <si>
    <t>4Ｆ大会議室</t>
    <rPh sb="5" eb="6">
      <t>シツ</t>
    </rPh>
    <phoneticPr fontId="2"/>
  </si>
  <si>
    <t>3Ｆ研修室Ａ</t>
    <rPh sb="4" eb="5">
      <t>シツ</t>
    </rPh>
    <phoneticPr fontId="2"/>
  </si>
  <si>
    <t>3Ｆ小会議室１</t>
    <rPh sb="5" eb="6">
      <t>シツ</t>
    </rPh>
    <phoneticPr fontId="2"/>
  </si>
  <si>
    <t>3Ｆ小会議室２</t>
    <rPh sb="5" eb="6">
      <t>シツ</t>
    </rPh>
    <phoneticPr fontId="2"/>
  </si>
  <si>
    <t>2Ｆ看介研修室</t>
    <rPh sb="4" eb="6">
      <t>ケンシュウ</t>
    </rPh>
    <rPh sb="6" eb="7">
      <t>シツ</t>
    </rPh>
    <phoneticPr fontId="2"/>
  </si>
  <si>
    <t>1Ｆ看介実習室</t>
    <rPh sb="4" eb="6">
      <t>ジッシュウ</t>
    </rPh>
    <rPh sb="6" eb="7">
      <t>シツ</t>
    </rPh>
    <phoneticPr fontId="2"/>
  </si>
  <si>
    <t>1Ｆ調理実習室</t>
    <rPh sb="6" eb="7">
      <t>シツ</t>
    </rPh>
    <phoneticPr fontId="2"/>
  </si>
  <si>
    <t xml:space="preserve">２本 </t>
    <rPh sb="1" eb="2">
      <t>ホン</t>
    </rPh>
    <phoneticPr fontId="2"/>
  </si>
  <si>
    <t xml:space="preserve">１本 </t>
    <rPh sb="1" eb="2">
      <t>ホン</t>
    </rPh>
    <phoneticPr fontId="2"/>
  </si>
  <si>
    <t>１本</t>
    <rPh sb="1" eb="2">
      <t>ホン</t>
    </rPh>
    <phoneticPr fontId="2"/>
  </si>
  <si>
    <r>
      <t>４本</t>
    </r>
    <r>
      <rPr>
        <sz val="11"/>
        <rFont val="ＭＳ Ｐゴシック"/>
        <family val="3"/>
        <charset val="128"/>
      </rPr>
      <t/>
    </r>
    <rPh sb="1" eb="2">
      <t>ホン</t>
    </rPh>
    <phoneticPr fontId="2"/>
  </si>
  <si>
    <t>マイクスタンド　(卓上)</t>
    <rPh sb="9" eb="11">
      <t>タクジョウ</t>
    </rPh>
    <phoneticPr fontId="2"/>
  </si>
  <si>
    <t>液晶プロジェクター （固定）</t>
    <rPh sb="0" eb="2">
      <t>エキショウ</t>
    </rPh>
    <rPh sb="11" eb="13">
      <t>コテイ</t>
    </rPh>
    <phoneticPr fontId="2"/>
  </si>
  <si>
    <t>１台</t>
    <rPh sb="1" eb="2">
      <t>ダイ</t>
    </rPh>
    <phoneticPr fontId="2"/>
  </si>
  <si>
    <t xml:space="preserve">２台 </t>
    <rPh sb="1" eb="2">
      <t>ダイ</t>
    </rPh>
    <phoneticPr fontId="2"/>
  </si>
  <si>
    <t>液晶プロジェクター （移動）</t>
    <rPh sb="0" eb="2">
      <t>エキショウ</t>
    </rPh>
    <rPh sb="11" eb="13">
      <t>イドウ</t>
    </rPh>
    <phoneticPr fontId="2"/>
  </si>
  <si>
    <t>×</t>
    <phoneticPr fontId="2"/>
  </si>
  <si>
    <t>×</t>
    <phoneticPr fontId="2"/>
  </si>
  <si>
    <t>ノート型パソコン</t>
    <rPh sb="3" eb="4">
      <t>ガタ</t>
    </rPh>
    <phoneticPr fontId="2"/>
  </si>
  <si>
    <t>１式</t>
    <rPh sb="1" eb="2">
      <t>シキ</t>
    </rPh>
    <phoneticPr fontId="2"/>
  </si>
  <si>
    <t>電動スクリーン</t>
    <rPh sb="0" eb="2">
      <t>デンドウ</t>
    </rPh>
    <phoneticPr fontId="2"/>
  </si>
  <si>
    <t>２台</t>
    <rPh sb="1" eb="2">
      <t>ダイ</t>
    </rPh>
    <phoneticPr fontId="2"/>
  </si>
  <si>
    <t>×</t>
    <phoneticPr fontId="2"/>
  </si>
  <si>
    <t>ビデオデッキ</t>
    <phoneticPr fontId="2"/>
  </si>
  <si>
    <t>介護実習用ベッド</t>
    <rPh sb="0" eb="2">
      <t>カイゴ</t>
    </rPh>
    <rPh sb="2" eb="4">
      <t>ジッシュウ</t>
    </rPh>
    <rPh sb="4" eb="5">
      <t>ヨウ</t>
    </rPh>
    <phoneticPr fontId="2"/>
  </si>
  <si>
    <t>×</t>
    <phoneticPr fontId="2"/>
  </si>
  <si>
    <t>電気料(基本料)</t>
    <rPh sb="0" eb="2">
      <t>デンキ</t>
    </rPh>
    <rPh sb="2" eb="3">
      <t>リョウ</t>
    </rPh>
    <rPh sb="4" eb="6">
      <t>キホン</t>
    </rPh>
    <rPh sb="6" eb="7">
      <t>リョウ</t>
    </rPh>
    <phoneticPr fontId="2"/>
  </si>
  <si>
    <t>１時間</t>
    <rPh sb="1" eb="3">
      <t>ジカン</t>
    </rPh>
    <phoneticPr fontId="2"/>
  </si>
  <si>
    <t>電気料(音響機器使用時)</t>
    <rPh sb="0" eb="2">
      <t>デンキ</t>
    </rPh>
    <rPh sb="2" eb="3">
      <t>リョウ</t>
    </rPh>
    <rPh sb="4" eb="6">
      <t>オンキョウ</t>
    </rPh>
    <rPh sb="6" eb="8">
      <t>キキ</t>
    </rPh>
    <rPh sb="8" eb="10">
      <t>シヨウ</t>
    </rPh>
    <rPh sb="10" eb="11">
      <t>トキ</t>
    </rPh>
    <phoneticPr fontId="2"/>
  </si>
  <si>
    <t>×</t>
    <phoneticPr fontId="2"/>
  </si>
  <si>
    <t>電気料(映像機器使用時)</t>
    <rPh sb="0" eb="2">
      <t>デンキ</t>
    </rPh>
    <rPh sb="2" eb="3">
      <t>リョウ</t>
    </rPh>
    <rPh sb="4" eb="6">
      <t>エイゾウ</t>
    </rPh>
    <rPh sb="6" eb="8">
      <t>キキ</t>
    </rPh>
    <rPh sb="8" eb="10">
      <t>シヨウ</t>
    </rPh>
    <rPh sb="10" eb="11">
      <t>ジ</t>
    </rPh>
    <phoneticPr fontId="2"/>
  </si>
  <si>
    <t>×</t>
    <phoneticPr fontId="2"/>
  </si>
  <si>
    <t>ワイヤレス (ボーカルマイク）</t>
    <phoneticPr fontId="2"/>
  </si>
  <si>
    <t>マイクスタンド</t>
    <phoneticPr fontId="2"/>
  </si>
  <si>
    <t>レーザーポインター</t>
    <phoneticPr fontId="2"/>
  </si>
  <si>
    <t>ＬＤ-ＤＶＤデッキ</t>
    <phoneticPr fontId="2"/>
  </si>
  <si>
    <t>ＣＤプレイヤー</t>
    <phoneticPr fontId="2"/>
  </si>
  <si>
    <t>カセットデッキ</t>
    <phoneticPr fontId="2"/>
  </si>
  <si>
    <t>ホワイトボード</t>
    <phoneticPr fontId="2"/>
  </si>
  <si>
    <t>3Ｆ研修室Ｂ</t>
    <rPh sb="4" eb="5">
      <t>シツ</t>
    </rPh>
    <phoneticPr fontId="2"/>
  </si>
  <si>
    <t>備　　考</t>
  </si>
  <si>
    <t>事務局長</t>
    <rPh sb="0" eb="3">
      <t>ジムキョク</t>
    </rPh>
    <rPh sb="3" eb="4">
      <t>チョウ</t>
    </rPh>
    <phoneticPr fontId="2"/>
  </si>
  <si>
    <t>～</t>
    <phoneticPr fontId="2"/>
  </si>
  <si>
    <t>協会担当者</t>
    <phoneticPr fontId="2"/>
  </si>
  <si>
    <t>～</t>
    <phoneticPr fontId="2"/>
  </si>
  <si>
    <t>　（有りの場合：最高</t>
    <rPh sb="2" eb="3">
      <t>ア</t>
    </rPh>
    <rPh sb="5" eb="7">
      <t>バアイ</t>
    </rPh>
    <rPh sb="8" eb="10">
      <t>サイコウ</t>
    </rPh>
    <phoneticPr fontId="2"/>
  </si>
  <si>
    <t>確認日</t>
    <phoneticPr fontId="2"/>
  </si>
  <si>
    <t>会場利用担当者</t>
    <phoneticPr fontId="2"/>
  </si>
  <si>
    <t>受付印</t>
    <phoneticPr fontId="2"/>
  </si>
  <si>
    <t>使用団体名：</t>
    <rPh sb="0" eb="2">
      <t>シヨウ</t>
    </rPh>
    <rPh sb="2" eb="4">
      <t>ダンタイ</t>
    </rPh>
    <rPh sb="4" eb="5">
      <t>メイ</t>
    </rPh>
    <phoneticPr fontId="2"/>
  </si>
  <si>
    <t>代表者氏名：</t>
    <rPh sb="0" eb="3">
      <t>ダイヒョウシャ</t>
    </rPh>
    <rPh sb="3" eb="5">
      <t>シメイ</t>
    </rPh>
    <phoneticPr fontId="2"/>
  </si>
  <si>
    <t>一般</t>
    <phoneticPr fontId="2"/>
  </si>
  <si>
    <t>室料（平日）</t>
    <rPh sb="0" eb="2">
      <t>シツリョウ</t>
    </rPh>
    <rPh sb="3" eb="5">
      <t>ヘイジツ</t>
    </rPh>
    <phoneticPr fontId="2"/>
  </si>
  <si>
    <t>室料（休日）</t>
    <rPh sb="0" eb="2">
      <t>シツリョウ</t>
    </rPh>
    <rPh sb="3" eb="5">
      <t>キュウジツ</t>
    </rPh>
    <phoneticPr fontId="2"/>
  </si>
  <si>
    <t>Ａ</t>
    <phoneticPr fontId="2"/>
  </si>
  <si>
    <t>9：00 ～ 17：00</t>
    <phoneticPr fontId="2"/>
  </si>
  <si>
    <t>Ｂ</t>
    <phoneticPr fontId="2"/>
  </si>
  <si>
    <t>9：00 ～ 12：30</t>
    <phoneticPr fontId="2"/>
  </si>
  <si>
    <t>Ｃ</t>
    <phoneticPr fontId="2"/>
  </si>
  <si>
    <t>Ｄ</t>
    <phoneticPr fontId="2"/>
  </si>
  <si>
    <t>17：00 ～ 21：00</t>
    <phoneticPr fontId="2"/>
  </si>
  <si>
    <t>9：00 ～ 17：00</t>
    <phoneticPr fontId="2"/>
  </si>
  <si>
    <t>研修室Ａ　　３階　　テーブル席１５０席</t>
    <rPh sb="0" eb="3">
      <t>ケンシュウシツ</t>
    </rPh>
    <rPh sb="7" eb="8">
      <t>カイ</t>
    </rPh>
    <rPh sb="14" eb="15">
      <t>セキ</t>
    </rPh>
    <rPh sb="18" eb="19">
      <t>セキ</t>
    </rPh>
    <phoneticPr fontId="2"/>
  </si>
  <si>
    <t>9：00 ～ 17：00</t>
    <phoneticPr fontId="2"/>
  </si>
  <si>
    <t>9：00 ～ 12：30</t>
    <phoneticPr fontId="2"/>
  </si>
  <si>
    <t>17：00 ～ 21：00</t>
    <phoneticPr fontId="2"/>
  </si>
  <si>
    <t>＊１</t>
    <phoneticPr fontId="2"/>
  </si>
  <si>
    <t>1時間あたりの超過料金です。　　</t>
    <rPh sb="1" eb="3">
      <t>ジカン</t>
    </rPh>
    <rPh sb="7" eb="9">
      <t>チョウカ</t>
    </rPh>
    <rPh sb="9" eb="11">
      <t>リョウキン</t>
    </rPh>
    <phoneticPr fontId="2"/>
  </si>
  <si>
    <t>また、午後（Ｃ）の使用区分から夜間（Ｄ）の使用区分にまたがる場合には、午後（Ｃ）と夜間（Ｄ）の両方の</t>
    <rPh sb="3" eb="5">
      <t>ゴゴ</t>
    </rPh>
    <rPh sb="15" eb="17">
      <t>ヤカン</t>
    </rPh>
    <rPh sb="47" eb="49">
      <t>リョウホウ</t>
    </rPh>
    <phoneticPr fontId="2"/>
  </si>
  <si>
    <t>会員価格の設定があります。</t>
    <rPh sb="0" eb="2">
      <t>カイイン</t>
    </rPh>
    <rPh sb="2" eb="4">
      <t>カカク</t>
    </rPh>
    <rPh sb="5" eb="7">
      <t>セッテイ</t>
    </rPh>
    <phoneticPr fontId="2"/>
  </si>
  <si>
    <t>液晶プロジェクター</t>
    <rPh sb="0" eb="2">
      <t>エキショウ</t>
    </rPh>
    <phoneticPr fontId="2"/>
  </si>
  <si>
    <t>スクリーン</t>
    <phoneticPr fontId="2"/>
  </si>
  <si>
    <t>承認印</t>
    <rPh sb="0" eb="3">
      <t>ショウニンイン</t>
    </rPh>
    <phoneticPr fontId="2"/>
  </si>
  <si>
    <t>設置可</t>
    <rPh sb="0" eb="2">
      <t>セッチ</t>
    </rPh>
    <rPh sb="2" eb="3">
      <t>カ</t>
    </rPh>
    <phoneticPr fontId="2"/>
  </si>
  <si>
    <t>全室使用可</t>
    <rPh sb="0" eb="2">
      <t>ゼンシツ</t>
    </rPh>
    <rPh sb="2" eb="4">
      <t>シヨウ</t>
    </rPh>
    <rPh sb="4" eb="5">
      <t>カ</t>
    </rPh>
    <phoneticPr fontId="2"/>
  </si>
  <si>
    <t>1式</t>
    <rPh sb="1" eb="2">
      <t>シキ</t>
    </rPh>
    <phoneticPr fontId="2"/>
  </si>
  <si>
    <t>×</t>
    <phoneticPr fontId="2"/>
  </si>
  <si>
    <t>水道料（調理台使用時）</t>
    <rPh sb="0" eb="2">
      <t>スイドウ</t>
    </rPh>
    <rPh sb="2" eb="3">
      <t>リョウ</t>
    </rPh>
    <rPh sb="4" eb="6">
      <t>チョウリ</t>
    </rPh>
    <rPh sb="6" eb="7">
      <t>ダイ</t>
    </rPh>
    <rPh sb="7" eb="9">
      <t>シヨウ</t>
    </rPh>
    <rPh sb="9" eb="10">
      <t>ジ</t>
    </rPh>
    <phoneticPr fontId="2"/>
  </si>
  <si>
    <t>ガス料（調理台使用時）</t>
    <rPh sb="2" eb="3">
      <t>リョウ</t>
    </rPh>
    <rPh sb="4" eb="6">
      <t>チョウリ</t>
    </rPh>
    <rPh sb="6" eb="7">
      <t>ダイ</t>
    </rPh>
    <rPh sb="7" eb="9">
      <t>シヨウ</t>
    </rPh>
    <rPh sb="9" eb="10">
      <t>ジ</t>
    </rPh>
    <phoneticPr fontId="2"/>
  </si>
  <si>
    <t>ながさき看護センター利用時における各部屋の附帯設備一覧表（一般）</t>
    <rPh sb="4" eb="6">
      <t>カンゴ</t>
    </rPh>
    <rPh sb="10" eb="12">
      <t>リヨウ</t>
    </rPh>
    <rPh sb="12" eb="13">
      <t>ジ</t>
    </rPh>
    <rPh sb="17" eb="18">
      <t>カク</t>
    </rPh>
    <rPh sb="18" eb="20">
      <t>ヘヤ</t>
    </rPh>
    <rPh sb="21" eb="23">
      <t>フタイ</t>
    </rPh>
    <rPh sb="23" eb="25">
      <t>セツビ</t>
    </rPh>
    <rPh sb="25" eb="27">
      <t>イチラン</t>
    </rPh>
    <rPh sb="27" eb="28">
      <t>ヒョウ</t>
    </rPh>
    <rPh sb="29" eb="31">
      <t>イッパン</t>
    </rPh>
    <phoneticPr fontId="2"/>
  </si>
  <si>
    <t>　ながさき看護センター　研修室・会議室使用料一覧（一般）</t>
    <rPh sb="5" eb="7">
      <t>カンゴ</t>
    </rPh>
    <rPh sb="12" eb="15">
      <t>ケンシュウシツ</t>
    </rPh>
    <rPh sb="16" eb="19">
      <t>カイギシツ</t>
    </rPh>
    <rPh sb="19" eb="22">
      <t>シヨウリョウ</t>
    </rPh>
    <rPh sb="22" eb="24">
      <t>イチラン</t>
    </rPh>
    <rPh sb="25" eb="27">
      <t>イッパン</t>
    </rPh>
    <phoneticPr fontId="2"/>
  </si>
  <si>
    <t>備考</t>
    <rPh sb="0" eb="2">
      <t>ビコウ</t>
    </rPh>
    <phoneticPr fontId="2"/>
  </si>
  <si>
    <t>×</t>
    <phoneticPr fontId="2"/>
  </si>
  <si>
    <t xml:space="preserve">映像システム </t>
    <rPh sb="0" eb="2">
      <t>エイゾウ</t>
    </rPh>
    <phoneticPr fontId="2"/>
  </si>
  <si>
    <t>12：30 ～ 17：00</t>
    <phoneticPr fontId="2"/>
  </si>
  <si>
    <t>令和</t>
    <rPh sb="0" eb="1">
      <t>レイ</t>
    </rPh>
    <rPh sb="1" eb="2">
      <t>ワ</t>
    </rPh>
    <phoneticPr fontId="2"/>
  </si>
  <si>
    <t>調理実習室　　１階　　調理台３台</t>
    <rPh sb="0" eb="2">
      <t>チョウリ</t>
    </rPh>
    <rPh sb="2" eb="5">
      <t>ジッシュウシツ</t>
    </rPh>
    <rPh sb="8" eb="9">
      <t>カイ</t>
    </rPh>
    <rPh sb="11" eb="13">
      <t>チョウリ</t>
    </rPh>
    <rPh sb="13" eb="14">
      <t>ダイ</t>
    </rPh>
    <rPh sb="15" eb="16">
      <t>ダイ</t>
    </rPh>
    <phoneticPr fontId="2"/>
  </si>
  <si>
    <t>使 用 料</t>
    <rPh sb="0" eb="1">
      <t>シ</t>
    </rPh>
    <rPh sb="2" eb="3">
      <t>ヨウ</t>
    </rPh>
    <rPh sb="4" eb="5">
      <t>リョウ</t>
    </rPh>
    <phoneticPr fontId="2"/>
  </si>
  <si>
    <t>小会議室（１，２）　　３階　　円卓２０席</t>
    <rPh sb="0" eb="1">
      <t>ショウ</t>
    </rPh>
    <rPh sb="1" eb="4">
      <t>カイギシツ</t>
    </rPh>
    <rPh sb="12" eb="13">
      <t>カイ</t>
    </rPh>
    <rPh sb="15" eb="17">
      <t>エンタク</t>
    </rPh>
    <rPh sb="19" eb="20">
      <t>セキ</t>
    </rPh>
    <phoneticPr fontId="2"/>
  </si>
  <si>
    <t>＊</t>
    <phoneticPr fontId="2"/>
  </si>
  <si>
    <t>６本</t>
    <rPh sb="1" eb="2">
      <t>ホン</t>
    </rPh>
    <phoneticPr fontId="2"/>
  </si>
  <si>
    <t>２本</t>
    <rPh sb="1" eb="2">
      <t>ホン</t>
    </rPh>
    <phoneticPr fontId="2"/>
  </si>
  <si>
    <r>
      <t>大会議室(大ホール)　　４階　テーブル席２５２席</t>
    </r>
    <r>
      <rPr>
        <sz val="8"/>
        <rFont val="ＭＳ Ｐゴシック"/>
        <family val="3"/>
        <charset val="128"/>
      </rPr>
      <t>*１</t>
    </r>
    <r>
      <rPr>
        <sz val="12"/>
        <rFont val="ＭＳ Ｐゴシック"/>
        <family val="3"/>
        <charset val="128"/>
      </rPr>
      <t>　　椅子席４２０～５００席</t>
    </r>
    <rPh sb="0" eb="4">
      <t>ダイカイギシツ</t>
    </rPh>
    <rPh sb="5" eb="6">
      <t>ダイ</t>
    </rPh>
    <rPh sb="13" eb="14">
      <t>カイ</t>
    </rPh>
    <rPh sb="19" eb="20">
      <t>セキ</t>
    </rPh>
    <rPh sb="23" eb="24">
      <t>セキ</t>
    </rPh>
    <rPh sb="28" eb="30">
      <t>イス</t>
    </rPh>
    <rPh sb="30" eb="31">
      <t>セキ</t>
    </rPh>
    <rPh sb="38" eb="39">
      <t>セキ</t>
    </rPh>
    <phoneticPr fontId="2"/>
  </si>
  <si>
    <r>
      <t>休日割増料金</t>
    </r>
    <r>
      <rPr>
        <sz val="8"/>
        <rFont val="ＭＳ Ｐゴシック"/>
        <family val="3"/>
        <charset val="128"/>
      </rPr>
      <t>*２</t>
    </r>
    <rPh sb="0" eb="2">
      <t>キュウジツ</t>
    </rPh>
    <rPh sb="2" eb="4">
      <t>ワリマシ</t>
    </rPh>
    <rPh sb="4" eb="6">
      <t>リョウキン</t>
    </rPh>
    <phoneticPr fontId="2"/>
  </si>
  <si>
    <t>＊２</t>
    <phoneticPr fontId="2"/>
  </si>
  <si>
    <r>
      <t>超過料金</t>
    </r>
    <r>
      <rPr>
        <sz val="8"/>
        <rFont val="ＭＳ Ｐゴシック"/>
        <family val="3"/>
        <charset val="128"/>
      </rPr>
      <t>*３</t>
    </r>
    <r>
      <rPr>
        <sz val="12"/>
        <rFont val="ＭＳ Ｐゴシック"/>
        <family val="3"/>
        <charset val="128"/>
      </rPr>
      <t>(１時間につき)</t>
    </r>
    <rPh sb="0" eb="2">
      <t>チョウカ</t>
    </rPh>
    <rPh sb="2" eb="4">
      <t>リョウキン</t>
    </rPh>
    <rPh sb="8" eb="10">
      <t>ジカン</t>
    </rPh>
    <phoneticPr fontId="2"/>
  </si>
  <si>
    <t>＊３</t>
    <phoneticPr fontId="2"/>
  </si>
  <si>
    <t>住　 　　　所：</t>
    <rPh sb="0" eb="1">
      <t>ジュウ</t>
    </rPh>
    <rPh sb="6" eb="7">
      <t>ショ</t>
    </rPh>
    <phoneticPr fontId="2"/>
  </si>
  <si>
    <t>調理台3台は室料に含む。
水道料・ガス料は別加算。</t>
    <rPh sb="0" eb="2">
      <t>チョウリ</t>
    </rPh>
    <rPh sb="2" eb="3">
      <t>ダイ</t>
    </rPh>
    <rPh sb="4" eb="5">
      <t>ダイ</t>
    </rPh>
    <rPh sb="6" eb="8">
      <t>シツリョウ</t>
    </rPh>
    <rPh sb="9" eb="10">
      <t>フク</t>
    </rPh>
    <rPh sb="13" eb="16">
      <t>スイドウリョウ</t>
    </rPh>
    <rPh sb="19" eb="20">
      <t>リョウ</t>
    </rPh>
    <rPh sb="21" eb="22">
      <t>ベツ</t>
    </rPh>
    <rPh sb="22" eb="24">
      <t>カサン</t>
    </rPh>
    <phoneticPr fontId="2"/>
  </si>
  <si>
    <t>会場での
利用責任者</t>
    <rPh sb="0" eb="2">
      <t>カイジョウ</t>
    </rPh>
    <rPh sb="5" eb="7">
      <t>リヨウ</t>
    </rPh>
    <rPh sb="7" eb="10">
      <t>セキニンシャ</t>
    </rPh>
    <phoneticPr fontId="2"/>
  </si>
  <si>
    <t>取消手数料は次のとおりです。</t>
    <rPh sb="0" eb="2">
      <t>トリケシ</t>
    </rPh>
    <rPh sb="2" eb="5">
      <t>テスウリョウ</t>
    </rPh>
    <rPh sb="6" eb="7">
      <t>ツギ</t>
    </rPh>
    <phoneticPr fontId="2"/>
  </si>
  <si>
    <t>　①29日前から15日前まで　使用料の30％</t>
    <rPh sb="4" eb="5">
      <t>ニチ</t>
    </rPh>
    <rPh sb="5" eb="6">
      <t>マエ</t>
    </rPh>
    <rPh sb="10" eb="11">
      <t>ニチ</t>
    </rPh>
    <rPh sb="11" eb="12">
      <t>マエ</t>
    </rPh>
    <rPh sb="15" eb="17">
      <t>シヨウ</t>
    </rPh>
    <rPh sb="17" eb="18">
      <t>リョウ</t>
    </rPh>
    <phoneticPr fontId="2"/>
  </si>
  <si>
    <t>　②14日前から　2日前まで　使用料の50％</t>
    <rPh sb="4" eb="6">
      <t>ニチマエ</t>
    </rPh>
    <rPh sb="10" eb="11">
      <t>ニチ</t>
    </rPh>
    <rPh sb="11" eb="12">
      <t>マエ</t>
    </rPh>
    <rPh sb="15" eb="17">
      <t>シヨウ</t>
    </rPh>
    <rPh sb="17" eb="18">
      <t>リョウ</t>
    </rPh>
    <phoneticPr fontId="2"/>
  </si>
  <si>
    <t>　③前日および当日は、使用料の100％</t>
    <rPh sb="2" eb="4">
      <t>ゼンジツ</t>
    </rPh>
    <rPh sb="7" eb="9">
      <t>トウジツ</t>
    </rPh>
    <rPh sb="11" eb="13">
      <t>シヨウ</t>
    </rPh>
    <rPh sb="13" eb="14">
      <t>リョウ</t>
    </rPh>
    <phoneticPr fontId="2"/>
  </si>
  <si>
    <t>講師控室　　４階、３階 　共通</t>
    <rPh sb="0" eb="2">
      <t>コウシ</t>
    </rPh>
    <rPh sb="2" eb="3">
      <t>ヒカ</t>
    </rPh>
    <rPh sb="3" eb="4">
      <t>シツ</t>
    </rPh>
    <rPh sb="7" eb="8">
      <t>カイ</t>
    </rPh>
    <rPh sb="10" eb="11">
      <t>カイ</t>
    </rPh>
    <rPh sb="13" eb="15">
      <t>キョウツウ</t>
    </rPh>
    <phoneticPr fontId="2"/>
  </si>
  <si>
    <t>看護・介護実習室　　１階　　テーブル席４５席</t>
    <rPh sb="0" eb="2">
      <t>カンゴ</t>
    </rPh>
    <rPh sb="3" eb="5">
      <t>カイゴ</t>
    </rPh>
    <rPh sb="5" eb="8">
      <t>ジッシュウシツ</t>
    </rPh>
    <rPh sb="11" eb="12">
      <t>カイ</t>
    </rPh>
    <rPh sb="18" eb="19">
      <t>セキ</t>
    </rPh>
    <rPh sb="21" eb="22">
      <t>セキ</t>
    </rPh>
    <phoneticPr fontId="2"/>
  </si>
  <si>
    <t>日　　（</t>
    <rPh sb="0" eb="1">
      <t>ヒ</t>
    </rPh>
    <phoneticPr fontId="2"/>
  </si>
  <si>
    <t>電　　 　　話：</t>
    <phoneticPr fontId="2"/>
  </si>
  <si>
    <t>税込金額（単位：円）</t>
    <rPh sb="0" eb="2">
      <t>ゼイコ</t>
    </rPh>
    <rPh sb="2" eb="4">
      <t>キンガク</t>
    </rPh>
    <rPh sb="5" eb="7">
      <t>タンイ</t>
    </rPh>
    <rPh sb="8" eb="9">
      <t>エン</t>
    </rPh>
    <phoneticPr fontId="2"/>
  </si>
  <si>
    <t>日　（</t>
    <rPh sb="0" eb="1">
      <t>ヒ</t>
    </rPh>
    <phoneticPr fontId="2"/>
  </si>
  <si>
    <t>午前（Ｂ）の使用区分から午後（Ｃ）の使用区分にまたがる場合には、午前、午後（Ａ）の使用区分となります。</t>
    <rPh sb="0" eb="2">
      <t>ゴゼン</t>
    </rPh>
    <phoneticPr fontId="2"/>
  </si>
  <si>
    <t>入場料を徴収する催し物については使用料が5割増しとなります。</t>
    <rPh sb="0" eb="3">
      <t>ニュウジョウリョウ</t>
    </rPh>
    <rPh sb="4" eb="6">
      <t>チョウシュウ</t>
    </rPh>
    <rPh sb="8" eb="9">
      <t>モヨオ</t>
    </rPh>
    <rPh sb="10" eb="11">
      <t>モノ</t>
    </rPh>
    <rPh sb="16" eb="19">
      <t>シヨウリョウ</t>
    </rPh>
    <rPh sb="21" eb="23">
      <t>ワリマ</t>
    </rPh>
    <phoneticPr fontId="2"/>
  </si>
  <si>
    <t>庶務係長</t>
    <rPh sb="0" eb="2">
      <t>ショム</t>
    </rPh>
    <rPh sb="2" eb="3">
      <t>カカリ</t>
    </rPh>
    <rPh sb="3" eb="4">
      <t>チョウ</t>
    </rPh>
    <phoneticPr fontId="2"/>
  </si>
  <si>
    <t>テーブル席は若干の追加可能です。</t>
    <rPh sb="4" eb="5">
      <t>セキ</t>
    </rPh>
    <rPh sb="6" eb="8">
      <t>ジャッカン</t>
    </rPh>
    <rPh sb="9" eb="11">
      <t>ツイカ</t>
    </rPh>
    <rPh sb="11" eb="13">
      <t>カノウ</t>
    </rPh>
    <phoneticPr fontId="2"/>
  </si>
  <si>
    <t>　（令和5年6月1日利用分～）</t>
    <rPh sb="2" eb="4">
      <t>レイワ</t>
    </rPh>
    <rPh sb="5" eb="6">
      <t>ネン</t>
    </rPh>
    <rPh sb="7" eb="8">
      <t>ガツ</t>
    </rPh>
    <rPh sb="9" eb="10">
      <t>ニチ</t>
    </rPh>
    <rPh sb="10" eb="12">
      <t>リヨウ</t>
    </rPh>
    <rPh sb="12" eb="13">
      <t>ブン</t>
    </rPh>
    <phoneticPr fontId="2"/>
  </si>
  <si>
    <t>改訂日：令和5年6月1日</t>
    <rPh sb="0" eb="2">
      <t>カイテイ</t>
    </rPh>
    <rPh sb="2" eb="3">
      <t>ビ</t>
    </rPh>
    <rPh sb="4" eb="5">
      <t>レイ</t>
    </rPh>
    <rPh sb="5" eb="6">
      <t>ワ</t>
    </rPh>
    <rPh sb="7" eb="8">
      <t>ネン</t>
    </rPh>
    <rPh sb="9" eb="10">
      <t>ガツ</t>
    </rPh>
    <rPh sb="11" eb="12">
      <t>ニチ</t>
    </rPh>
    <phoneticPr fontId="2"/>
  </si>
  <si>
    <t>改定日：令和5年6月1日</t>
    <rPh sb="0" eb="2">
      <t>カイテイ</t>
    </rPh>
    <rPh sb="2" eb="3">
      <t>ヒ</t>
    </rPh>
    <rPh sb="4" eb="6">
      <t>レイワ</t>
    </rPh>
    <rPh sb="7" eb="8">
      <t>ネン</t>
    </rPh>
    <rPh sb="9" eb="10">
      <t>ガツ</t>
    </rPh>
    <rPh sb="11" eb="12">
      <t>ニチ</t>
    </rPh>
    <phoneticPr fontId="2"/>
  </si>
  <si>
    <t>ガス料(@150)</t>
    <rPh sb="2" eb="3">
      <t>リョウ</t>
    </rPh>
    <phoneticPr fontId="2"/>
  </si>
  <si>
    <t>水道料(@150)</t>
    <rPh sb="0" eb="3">
      <t>スイドウリョウ</t>
    </rPh>
    <phoneticPr fontId="2"/>
  </si>
  <si>
    <t>公益社団法人長崎県看護協会　会長　様</t>
    <rPh sb="0" eb="2">
      <t>コウエキ</t>
    </rPh>
    <rPh sb="2" eb="4">
      <t>シャダン</t>
    </rPh>
    <rPh sb="4" eb="6">
      <t>ホウジン</t>
    </rPh>
    <rPh sb="6" eb="9">
      <t>ナガサキケン</t>
    </rPh>
    <rPh sb="9" eb="11">
      <t>カンゴ</t>
    </rPh>
    <rPh sb="11" eb="13">
      <t>キョウカイ</t>
    </rPh>
    <rPh sb="14" eb="16">
      <t>カイチョウ</t>
    </rPh>
    <rPh sb="17" eb="18">
      <t>サマ</t>
    </rPh>
    <phoneticPr fontId="2"/>
  </si>
  <si>
    <t>10%対象</t>
    <rPh sb="3" eb="5">
      <t>タイショウ</t>
    </rPh>
    <phoneticPr fontId="2"/>
  </si>
  <si>
    <t>（消費税</t>
    <rPh sb="1" eb="4">
      <t>ショウヒゼイ</t>
    </rPh>
    <phoneticPr fontId="2"/>
  </si>
  <si>
    <t>公益社団法人長崎県看護協会　会長</t>
    <rPh sb="0" eb="2">
      <t>コウエキ</t>
    </rPh>
    <rPh sb="2" eb="4">
      <t>シャダン</t>
    </rPh>
    <rPh sb="4" eb="6">
      <t>ホウジン</t>
    </rPh>
    <rPh sb="6" eb="9">
      <t>ナガサキケン</t>
    </rPh>
    <rPh sb="9" eb="11">
      <t>カンゴ</t>
    </rPh>
    <rPh sb="11" eb="13">
      <t>キョウカイ</t>
    </rPh>
    <rPh sb="14" eb="16">
      <t>カイチョウ</t>
    </rPh>
    <phoneticPr fontId="2"/>
  </si>
  <si>
    <t>〒854-0072　諫早市永昌町23番6号</t>
    <rPh sb="10" eb="13">
      <t>イサハヤシ</t>
    </rPh>
    <rPh sb="13" eb="14">
      <t>エイ</t>
    </rPh>
    <rPh sb="14" eb="15">
      <t>ショウ</t>
    </rPh>
    <rPh sb="15" eb="16">
      <t>マチ</t>
    </rPh>
    <rPh sb="18" eb="19">
      <t>バン</t>
    </rPh>
    <rPh sb="20" eb="21">
      <t>ゴウ</t>
    </rPh>
    <phoneticPr fontId="2"/>
  </si>
  <si>
    <t>（登録番号：T8-3100-0500-4560）</t>
    <rPh sb="1" eb="5">
      <t>トウロクバンゴウ</t>
    </rPh>
    <phoneticPr fontId="2"/>
  </si>
  <si>
    <t>合計（税込）</t>
    <rPh sb="3" eb="5">
      <t>ゼイコ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</si>
</sst>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_ "/>
    <numFmt numFmtId="177" formatCode="#,##0;[Red]#,##0"/>
    <numFmt numFmtId="178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4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b/>
      <u/>
      <sz val="26"/>
      <name val="ＭＳ Ｐゴシック"/>
      <family val="3"/>
      <charset val="128"/>
    </font>
    <font>
      <sz val="7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497">
    <xf numFmtId="0" fontId="0" fillId="0" borderId="0" xfId="0">
      <alignment vertical="center"/>
    </xf>
    <xf numFmtId="0" fontId="1" fillId="0" borderId="0" xfId="4"/>
    <xf numFmtId="0" fontId="5" fillId="0" borderId="1" xfId="4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0" xfId="0" applyNumberFormat="1">
      <alignment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4" xfId="0" applyNumberFormat="1" applyBorder="1">
      <alignment vertical="center"/>
    </xf>
    <xf numFmtId="3" fontId="0" fillId="0" borderId="15" xfId="0" applyNumberFormat="1" applyBorder="1">
      <alignment vertical="center"/>
    </xf>
    <xf numFmtId="3" fontId="0" fillId="0" borderId="16" xfId="0" applyNumberFormat="1" applyBorder="1">
      <alignment vertical="center"/>
    </xf>
    <xf numFmtId="3" fontId="0" fillId="0" borderId="17" xfId="0" applyNumberFormat="1" applyBorder="1">
      <alignment vertical="center"/>
    </xf>
    <xf numFmtId="3" fontId="0" fillId="0" borderId="18" xfId="0" applyNumberFormat="1" applyBorder="1">
      <alignment vertical="center"/>
    </xf>
    <xf numFmtId="3" fontId="0" fillId="0" borderId="19" xfId="0" applyNumberFormat="1" applyBorder="1">
      <alignment vertical="center"/>
    </xf>
    <xf numFmtId="3" fontId="0" fillId="0" borderId="20" xfId="0" applyNumberFormat="1" applyBorder="1">
      <alignment vertical="center"/>
    </xf>
    <xf numFmtId="3" fontId="0" fillId="0" borderId="21" xfId="0" applyNumberFormat="1" applyBorder="1">
      <alignment vertical="center"/>
    </xf>
    <xf numFmtId="3" fontId="0" fillId="0" borderId="22" xfId="0" applyNumberFormat="1" applyBorder="1">
      <alignment vertical="center"/>
    </xf>
    <xf numFmtId="3" fontId="0" fillId="0" borderId="23" xfId="0" applyNumberFormat="1" applyBorder="1">
      <alignment vertical="center"/>
    </xf>
    <xf numFmtId="3" fontId="0" fillId="0" borderId="24" xfId="0" applyNumberFormat="1" applyBorder="1">
      <alignment vertical="center"/>
    </xf>
    <xf numFmtId="3" fontId="0" fillId="0" borderId="25" xfId="0" applyNumberFormat="1" applyBorder="1">
      <alignment vertical="center"/>
    </xf>
    <xf numFmtId="3" fontId="0" fillId="0" borderId="26" xfId="0" applyNumberFormat="1" applyBorder="1">
      <alignment vertical="center"/>
    </xf>
    <xf numFmtId="3" fontId="0" fillId="0" borderId="27" xfId="0" applyNumberFormat="1" applyBorder="1">
      <alignment vertical="center"/>
    </xf>
    <xf numFmtId="3" fontId="0" fillId="0" borderId="28" xfId="0" applyNumberFormat="1" applyBorder="1">
      <alignment vertical="center"/>
    </xf>
    <xf numFmtId="3" fontId="0" fillId="0" borderId="29" xfId="0" applyNumberFormat="1" applyBorder="1">
      <alignment vertical="center"/>
    </xf>
    <xf numFmtId="3" fontId="0" fillId="0" borderId="30" xfId="0" applyNumberFormat="1" applyBorder="1">
      <alignment vertical="center"/>
    </xf>
    <xf numFmtId="3" fontId="0" fillId="0" borderId="31" xfId="0" applyNumberFormat="1" applyBorder="1">
      <alignment vertical="center"/>
    </xf>
    <xf numFmtId="3" fontId="0" fillId="0" borderId="32" xfId="0" applyNumberFormat="1" applyBorder="1">
      <alignment vertical="center"/>
    </xf>
    <xf numFmtId="3" fontId="0" fillId="0" borderId="33" xfId="0" applyNumberFormat="1" applyBorder="1">
      <alignment vertical="center"/>
    </xf>
    <xf numFmtId="3" fontId="0" fillId="0" borderId="34" xfId="0" applyNumberFormat="1" applyBorder="1">
      <alignment vertical="center"/>
    </xf>
    <xf numFmtId="3" fontId="0" fillId="0" borderId="35" xfId="0" applyNumberFormat="1" applyBorder="1" applyAlignment="1">
      <alignment vertical="center" shrinkToFit="1"/>
    </xf>
    <xf numFmtId="3" fontId="0" fillId="0" borderId="35" xfId="0" applyNumberFormat="1" applyBorder="1">
      <alignment vertical="center"/>
    </xf>
    <xf numFmtId="3" fontId="0" fillId="0" borderId="36" xfId="0" applyNumberFormat="1" applyBorder="1">
      <alignment vertical="center"/>
    </xf>
    <xf numFmtId="0" fontId="8" fillId="0" borderId="0" xfId="0" applyFont="1">
      <alignment vertical="center"/>
    </xf>
    <xf numFmtId="3" fontId="0" fillId="0" borderId="37" xfId="0" applyNumberFormat="1" applyBorder="1" applyAlignment="1">
      <alignment vertical="center" shrinkToFit="1"/>
    </xf>
    <xf numFmtId="3" fontId="0" fillId="2" borderId="3" xfId="0" applyNumberFormat="1" applyFill="1" applyBorder="1" applyAlignment="1" applyProtection="1">
      <alignment vertical="center" shrinkToFit="1"/>
      <protection locked="0"/>
    </xf>
    <xf numFmtId="49" fontId="0" fillId="0" borderId="38" xfId="0" applyNumberFormat="1" applyBorder="1" applyAlignment="1" applyProtection="1">
      <alignment horizontal="center" vertical="center"/>
      <protection locked="0"/>
    </xf>
    <xf numFmtId="3" fontId="0" fillId="2" borderId="2" xfId="0" applyNumberFormat="1" applyFill="1" applyBorder="1" applyAlignment="1" applyProtection="1">
      <alignment vertical="center" shrinkToFit="1"/>
      <protection locked="0"/>
    </xf>
    <xf numFmtId="49" fontId="0" fillId="0" borderId="0" xfId="0" applyNumberFormat="1">
      <alignment vertical="center"/>
    </xf>
    <xf numFmtId="0" fontId="1" fillId="0" borderId="0" xfId="3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6" fontId="7" fillId="0" borderId="7" xfId="2" applyFont="1" applyBorder="1" applyAlignment="1">
      <alignment horizontal="center" vertical="center"/>
    </xf>
    <xf numFmtId="6" fontId="7" fillId="0" borderId="5" xfId="2" applyFont="1" applyBorder="1" applyAlignment="1">
      <alignment horizontal="center" vertical="center"/>
    </xf>
    <xf numFmtId="6" fontId="7" fillId="0" borderId="39" xfId="2" applyFont="1" applyBorder="1" applyAlignment="1">
      <alignment horizontal="center" vertical="center"/>
    </xf>
    <xf numFmtId="6" fontId="7" fillId="0" borderId="6" xfId="2" applyFont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Alignment="1">
      <alignment horizontal="right"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36" xfId="0" applyBorder="1">
      <alignment vertical="center"/>
    </xf>
    <xf numFmtId="0" fontId="0" fillId="0" borderId="38" xfId="0" applyBorder="1">
      <alignment vertical="center"/>
    </xf>
    <xf numFmtId="49" fontId="0" fillId="0" borderId="38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0" fillId="0" borderId="37" xfId="0" applyNumberFormat="1" applyBorder="1">
      <alignment vertical="center"/>
    </xf>
    <xf numFmtId="49" fontId="0" fillId="0" borderId="38" xfId="0" applyNumberFormat="1" applyBorder="1">
      <alignment vertical="center"/>
    </xf>
    <xf numFmtId="49" fontId="0" fillId="0" borderId="42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43" xfId="0" applyBorder="1" applyAlignment="1">
      <alignment horizontal="right" vertical="center"/>
    </xf>
    <xf numFmtId="0" fontId="0" fillId="0" borderId="44" xfId="0" applyBorder="1" applyAlignment="1">
      <alignment horizontal="center" vertical="center" shrinkToFit="1"/>
    </xf>
    <xf numFmtId="3" fontId="0" fillId="0" borderId="3" xfId="0" applyNumberFormat="1" applyBorder="1" applyAlignment="1">
      <alignment vertical="center" shrinkToFit="1"/>
    </xf>
    <xf numFmtId="3" fontId="0" fillId="0" borderId="3" xfId="0" applyNumberFormat="1" applyBorder="1">
      <alignment vertical="center"/>
    </xf>
    <xf numFmtId="0" fontId="8" fillId="0" borderId="45" xfId="0" applyFont="1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3" borderId="0" xfId="0" applyFill="1" applyAlignment="1">
      <alignment horizontal="right" vertical="center"/>
    </xf>
    <xf numFmtId="0" fontId="5" fillId="0" borderId="0" xfId="4" applyFont="1"/>
    <xf numFmtId="0" fontId="5" fillId="0" borderId="51" xfId="4" applyFont="1" applyBorder="1" applyAlignment="1">
      <alignment horizontal="center" vertical="center"/>
    </xf>
    <xf numFmtId="0" fontId="5" fillId="0" borderId="51" xfId="4" applyFont="1" applyBorder="1"/>
    <xf numFmtId="0" fontId="5" fillId="0" borderId="52" xfId="4" applyFont="1" applyBorder="1"/>
    <xf numFmtId="0" fontId="5" fillId="0" borderId="0" xfId="4" applyFont="1" applyAlignment="1">
      <alignment horizontal="center"/>
    </xf>
    <xf numFmtId="38" fontId="5" fillId="0" borderId="0" xfId="1" applyFont="1" applyBorder="1" applyAlignment="1">
      <alignment vertical="center"/>
    </xf>
    <xf numFmtId="0" fontId="5" fillId="0" borderId="0" xfId="4" applyFont="1" applyAlignment="1">
      <alignment vertical="center"/>
    </xf>
    <xf numFmtId="0" fontId="5" fillId="0" borderId="0" xfId="4" applyFont="1" applyAlignment="1">
      <alignment horizontal="right" vertical="center"/>
    </xf>
    <xf numFmtId="0" fontId="5" fillId="0" borderId="0" xfId="0" applyFont="1">
      <alignment vertical="center"/>
    </xf>
    <xf numFmtId="0" fontId="0" fillId="0" borderId="0" xfId="0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8" fillId="0" borderId="51" xfId="4" applyFont="1" applyBorder="1" applyAlignment="1">
      <alignment horizontal="center" vertical="center"/>
    </xf>
    <xf numFmtId="0" fontId="0" fillId="0" borderId="40" xfId="0" applyBorder="1" applyAlignment="1">
      <alignment horizontal="right" vertical="center"/>
    </xf>
    <xf numFmtId="0" fontId="0" fillId="0" borderId="45" xfId="0" applyBorder="1">
      <alignment vertical="center"/>
    </xf>
    <xf numFmtId="0" fontId="0" fillId="3" borderId="2" xfId="0" applyFill="1" applyBorder="1" applyAlignment="1">
      <alignment horizontal="center" vertical="center"/>
    </xf>
    <xf numFmtId="0" fontId="7" fillId="0" borderId="0" xfId="4" applyFont="1"/>
    <xf numFmtId="0" fontId="1" fillId="0" borderId="0" xfId="4" applyAlignment="1">
      <alignment horizontal="center" vertical="center"/>
    </xf>
    <xf numFmtId="0" fontId="5" fillId="0" borderId="53" xfId="4" applyFont="1" applyBorder="1" applyAlignment="1">
      <alignment horizontal="center" vertical="center"/>
    </xf>
    <xf numFmtId="0" fontId="5" fillId="0" borderId="35" xfId="4" applyFont="1" applyBorder="1" applyAlignment="1">
      <alignment horizontal="center" vertical="center"/>
    </xf>
    <xf numFmtId="0" fontId="5" fillId="0" borderId="0" xfId="4" applyFont="1" applyAlignment="1">
      <alignment horizontal="left" vertical="center"/>
    </xf>
    <xf numFmtId="0" fontId="17" fillId="0" borderId="0" xfId="4" applyFont="1" applyAlignment="1">
      <alignment horizontal="center" vertical="center"/>
    </xf>
    <xf numFmtId="49" fontId="0" fillId="3" borderId="45" xfId="0" applyNumberFormat="1" applyFill="1" applyBorder="1">
      <alignment vertical="center"/>
    </xf>
    <xf numFmtId="49" fontId="0" fillId="3" borderId="40" xfId="0" applyNumberFormat="1" applyFill="1" applyBorder="1" applyAlignment="1">
      <alignment horizontal="right" vertical="center"/>
    </xf>
    <xf numFmtId="49" fontId="0" fillId="3" borderId="40" xfId="0" applyNumberFormat="1" applyFill="1" applyBorder="1">
      <alignment vertical="center"/>
    </xf>
    <xf numFmtId="49" fontId="0" fillId="3" borderId="36" xfId="0" applyNumberFormat="1" applyFill="1" applyBorder="1">
      <alignment vertical="center"/>
    </xf>
    <xf numFmtId="49" fontId="0" fillId="3" borderId="38" xfId="0" applyNumberFormat="1" applyFill="1" applyBorder="1">
      <alignment vertical="center"/>
    </xf>
    <xf numFmtId="49" fontId="0" fillId="3" borderId="38" xfId="0" applyNumberFormat="1" applyFill="1" applyBorder="1" applyAlignment="1">
      <alignment horizontal="center" vertical="center"/>
    </xf>
    <xf numFmtId="49" fontId="0" fillId="3" borderId="37" xfId="0" applyNumberFormat="1" applyFill="1" applyBorder="1">
      <alignment vertical="center"/>
    </xf>
    <xf numFmtId="49" fontId="0" fillId="3" borderId="42" xfId="0" applyNumberFormat="1" applyFill="1" applyBorder="1">
      <alignment vertical="center"/>
    </xf>
    <xf numFmtId="0" fontId="0" fillId="3" borderId="3" xfId="0" applyFill="1" applyBorder="1" applyAlignment="1">
      <alignment horizontal="left" vertical="center"/>
    </xf>
    <xf numFmtId="0" fontId="0" fillId="3" borderId="3" xfId="0" applyFill="1" applyBorder="1" applyAlignment="1">
      <alignment horizontal="right" vertical="center"/>
    </xf>
    <xf numFmtId="0" fontId="0" fillId="3" borderId="43" xfId="0" applyFill="1" applyBorder="1" applyAlignment="1">
      <alignment horizontal="right" vertical="center"/>
    </xf>
    <xf numFmtId="0" fontId="0" fillId="3" borderId="44" xfId="0" applyFill="1" applyBorder="1" applyAlignment="1">
      <alignment horizontal="center" vertical="center" shrinkToFit="1"/>
    </xf>
    <xf numFmtId="3" fontId="0" fillId="3" borderId="2" xfId="0" applyNumberFormat="1" applyFill="1" applyBorder="1">
      <alignment vertical="center"/>
    </xf>
    <xf numFmtId="3" fontId="0" fillId="3" borderId="2" xfId="0" applyNumberFormat="1" applyFill="1" applyBorder="1" applyAlignment="1">
      <alignment vertical="center" shrinkToFit="1"/>
    </xf>
    <xf numFmtId="0" fontId="0" fillId="4" borderId="0" xfId="0" applyFill="1" applyAlignment="1" applyProtection="1">
      <alignment horizontal="center" vertical="center"/>
      <protection locked="0"/>
    </xf>
    <xf numFmtId="0" fontId="0" fillId="4" borderId="40" xfId="0" applyFill="1" applyBorder="1" applyAlignment="1" applyProtection="1">
      <alignment horizontal="center" vertical="center"/>
      <protection locked="0"/>
    </xf>
    <xf numFmtId="49" fontId="0" fillId="4" borderId="38" xfId="0" applyNumberFormat="1" applyFill="1" applyBorder="1" applyAlignment="1" applyProtection="1">
      <alignment horizontal="center" vertical="center"/>
      <protection locked="0"/>
    </xf>
    <xf numFmtId="49" fontId="0" fillId="4" borderId="38" xfId="0" applyNumberFormat="1" applyFill="1" applyBorder="1" applyAlignment="1">
      <alignment horizontal="center" vertical="center"/>
    </xf>
    <xf numFmtId="0" fontId="0" fillId="0" borderId="54" xfId="0" applyBorder="1">
      <alignment vertical="center"/>
    </xf>
    <xf numFmtId="0" fontId="0" fillId="0" borderId="2" xfId="0" applyBorder="1" applyAlignment="1">
      <alignment vertical="center" shrinkToFit="1"/>
    </xf>
    <xf numFmtId="0" fontId="15" fillId="0" borderId="1" xfId="4" applyFont="1" applyBorder="1" applyAlignment="1">
      <alignment horizontal="center" vertical="center"/>
    </xf>
    <xf numFmtId="38" fontId="15" fillId="0" borderId="35" xfId="1" applyFont="1" applyBorder="1" applyAlignment="1">
      <alignment vertical="center"/>
    </xf>
    <xf numFmtId="38" fontId="15" fillId="0" borderId="5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38" fontId="15" fillId="0" borderId="55" xfId="1" applyFont="1" applyBorder="1" applyAlignment="1">
      <alignment vertical="center"/>
    </xf>
    <xf numFmtId="38" fontId="15" fillId="0" borderId="6" xfId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2" xfId="1" applyFont="1" applyBorder="1" applyAlignment="1">
      <alignment vertical="center"/>
    </xf>
    <xf numFmtId="3" fontId="12" fillId="5" borderId="7" xfId="0" applyNumberFormat="1" applyFont="1" applyFill="1" applyBorder="1" applyAlignment="1">
      <alignment horizontal="center" vertical="center"/>
    </xf>
    <xf numFmtId="38" fontId="12" fillId="5" borderId="14" xfId="0" applyNumberFormat="1" applyFont="1" applyFill="1" applyBorder="1">
      <alignment vertical="center"/>
    </xf>
    <xf numFmtId="38" fontId="12" fillId="5" borderId="15" xfId="0" applyNumberFormat="1" applyFont="1" applyFill="1" applyBorder="1">
      <alignment vertical="center"/>
    </xf>
    <xf numFmtId="38" fontId="12" fillId="5" borderId="23" xfId="0" applyNumberFormat="1" applyFont="1" applyFill="1" applyBorder="1">
      <alignment vertical="center"/>
    </xf>
    <xf numFmtId="38" fontId="12" fillId="5" borderId="22" xfId="0" applyNumberFormat="1" applyFont="1" applyFill="1" applyBorder="1">
      <alignment vertical="center"/>
    </xf>
    <xf numFmtId="3" fontId="12" fillId="5" borderId="58" xfId="0" applyNumberFormat="1" applyFont="1" applyFill="1" applyBorder="1">
      <alignment vertical="center"/>
    </xf>
    <xf numFmtId="3" fontId="12" fillId="5" borderId="32" xfId="0" applyNumberFormat="1" applyFont="1" applyFill="1" applyBorder="1">
      <alignment vertical="center"/>
    </xf>
    <xf numFmtId="3" fontId="12" fillId="5" borderId="59" xfId="0" applyNumberFormat="1" applyFont="1" applyFill="1" applyBorder="1">
      <alignment vertical="center"/>
    </xf>
    <xf numFmtId="3" fontId="12" fillId="5" borderId="23" xfId="0" applyNumberFormat="1" applyFont="1" applyFill="1" applyBorder="1">
      <alignment vertical="center"/>
    </xf>
    <xf numFmtId="3" fontId="12" fillId="5" borderId="34" xfId="0" applyNumberFormat="1" applyFont="1" applyFill="1" applyBorder="1">
      <alignment vertical="center"/>
    </xf>
    <xf numFmtId="3" fontId="12" fillId="5" borderId="5" xfId="0" applyNumberFormat="1" applyFont="1" applyFill="1" applyBorder="1" applyAlignment="1">
      <alignment horizontal="center" vertical="center"/>
    </xf>
    <xf numFmtId="38" fontId="12" fillId="5" borderId="17" xfId="0" applyNumberFormat="1" applyFont="1" applyFill="1" applyBorder="1">
      <alignment vertical="center"/>
    </xf>
    <xf numFmtId="38" fontId="12" fillId="5" borderId="18" xfId="0" applyNumberFormat="1" applyFont="1" applyFill="1" applyBorder="1">
      <alignment vertical="center"/>
    </xf>
    <xf numFmtId="38" fontId="12" fillId="5" borderId="24" xfId="0" applyNumberFormat="1" applyFont="1" applyFill="1" applyBorder="1">
      <alignment vertical="center"/>
    </xf>
    <xf numFmtId="38" fontId="12" fillId="5" borderId="25" xfId="0" applyNumberFormat="1" applyFont="1" applyFill="1" applyBorder="1">
      <alignment vertical="center"/>
    </xf>
    <xf numFmtId="3" fontId="12" fillId="5" borderId="60" xfId="0" applyNumberFormat="1" applyFont="1" applyFill="1" applyBorder="1">
      <alignment vertical="center"/>
    </xf>
    <xf numFmtId="3" fontId="12" fillId="5" borderId="18" xfId="0" applyNumberFormat="1" applyFont="1" applyFill="1" applyBorder="1">
      <alignment vertical="center"/>
    </xf>
    <xf numFmtId="3" fontId="12" fillId="5" borderId="24" xfId="0" applyNumberFormat="1" applyFont="1" applyFill="1" applyBorder="1">
      <alignment vertical="center"/>
    </xf>
    <xf numFmtId="3" fontId="12" fillId="5" borderId="35" xfId="0" applyNumberFormat="1" applyFont="1" applyFill="1" applyBorder="1">
      <alignment vertical="center"/>
    </xf>
    <xf numFmtId="3" fontId="12" fillId="5" borderId="19" xfId="0" applyNumberFormat="1" applyFont="1" applyFill="1" applyBorder="1">
      <alignment vertical="center"/>
    </xf>
    <xf numFmtId="3" fontId="12" fillId="5" borderId="6" xfId="0" applyNumberFormat="1" applyFont="1" applyFill="1" applyBorder="1" applyAlignment="1">
      <alignment horizontal="center" vertical="center"/>
    </xf>
    <xf numFmtId="38" fontId="12" fillId="5" borderId="61" xfId="0" applyNumberFormat="1" applyFont="1" applyFill="1" applyBorder="1">
      <alignment vertical="center"/>
    </xf>
    <xf numFmtId="38" fontId="12" fillId="5" borderId="20" xfId="0" applyNumberFormat="1" applyFont="1" applyFill="1" applyBorder="1">
      <alignment vertical="center"/>
    </xf>
    <xf numFmtId="38" fontId="12" fillId="5" borderId="33" xfId="0" applyNumberFormat="1" applyFont="1" applyFill="1" applyBorder="1">
      <alignment vertical="center"/>
    </xf>
    <xf numFmtId="38" fontId="12" fillId="5" borderId="31" xfId="0" applyNumberFormat="1" applyFont="1" applyFill="1" applyBorder="1">
      <alignment vertical="center"/>
    </xf>
    <xf numFmtId="3" fontId="12" fillId="5" borderId="61" xfId="0" applyNumberFormat="1" applyFont="1" applyFill="1" applyBorder="1">
      <alignment vertical="center"/>
    </xf>
    <xf numFmtId="3" fontId="12" fillId="5" borderId="20" xfId="0" applyNumberFormat="1" applyFont="1" applyFill="1" applyBorder="1">
      <alignment vertical="center"/>
    </xf>
    <xf numFmtId="0" fontId="1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3" fontId="5" fillId="3" borderId="35" xfId="0" applyNumberFormat="1" applyFont="1" applyFill="1" applyBorder="1" applyAlignment="1">
      <alignment horizontal="left" vertical="center" shrinkToFit="1"/>
    </xf>
    <xf numFmtId="3" fontId="0" fillId="6" borderId="3" xfId="0" applyNumberFormat="1" applyFill="1" applyBorder="1" applyAlignment="1" applyProtection="1">
      <alignment horizontal="left" vertical="center" shrinkToFit="1"/>
      <protection locked="0"/>
    </xf>
    <xf numFmtId="3" fontId="0" fillId="3" borderId="2" xfId="0" applyNumberFormat="1" applyFill="1" applyBorder="1" applyAlignment="1">
      <alignment horizontal="left" vertical="center" shrinkToFit="1"/>
    </xf>
    <xf numFmtId="3" fontId="0" fillId="0" borderId="2" xfId="0" applyNumberFormat="1" applyBorder="1" applyAlignment="1">
      <alignment horizontal="left" vertical="center" shrinkToFit="1"/>
    </xf>
    <xf numFmtId="3" fontId="5" fillId="0" borderId="35" xfId="0" applyNumberFormat="1" applyFont="1" applyBorder="1" applyAlignment="1">
      <alignment horizontal="left" vertical="center" shrinkToFit="1"/>
    </xf>
    <xf numFmtId="3" fontId="5" fillId="0" borderId="3" xfId="0" applyNumberFormat="1" applyFont="1" applyBorder="1" applyAlignment="1">
      <alignment horizontal="left" vertical="center" shrinkToFit="1"/>
    </xf>
    <xf numFmtId="0" fontId="15" fillId="0" borderId="62" xfId="3" applyFont="1" applyBorder="1" applyAlignment="1">
      <alignment horizontal="center" vertical="center"/>
    </xf>
    <xf numFmtId="0" fontId="15" fillId="0" borderId="63" xfId="3" applyFont="1" applyBorder="1" applyAlignment="1">
      <alignment horizontal="center" vertical="center"/>
    </xf>
    <xf numFmtId="0" fontId="15" fillId="0" borderId="64" xfId="3" applyFont="1" applyBorder="1" applyAlignment="1">
      <alignment horizontal="center" vertical="center" shrinkToFit="1"/>
    </xf>
    <xf numFmtId="0" fontId="15" fillId="0" borderId="65" xfId="3" applyFont="1" applyBorder="1" applyAlignment="1">
      <alignment horizontal="center" vertical="center" shrinkToFit="1"/>
    </xf>
    <xf numFmtId="0" fontId="15" fillId="0" borderId="63" xfId="3" applyFont="1" applyBorder="1" applyAlignment="1">
      <alignment horizontal="center" vertical="center" shrinkToFit="1"/>
    </xf>
    <xf numFmtId="0" fontId="15" fillId="0" borderId="66" xfId="3" applyFont="1" applyBorder="1" applyAlignment="1">
      <alignment horizontal="center" vertical="center"/>
    </xf>
    <xf numFmtId="0" fontId="15" fillId="0" borderId="67" xfId="3" applyFont="1" applyBorder="1" applyAlignment="1">
      <alignment horizontal="center" vertical="center"/>
    </xf>
    <xf numFmtId="0" fontId="15" fillId="0" borderId="68" xfId="3" applyFont="1" applyBorder="1" applyAlignment="1">
      <alignment horizontal="center" vertical="center"/>
    </xf>
    <xf numFmtId="0" fontId="15" fillId="0" borderId="69" xfId="3" applyFont="1" applyBorder="1" applyAlignment="1">
      <alignment horizontal="center" vertical="center"/>
    </xf>
    <xf numFmtId="0" fontId="15" fillId="0" borderId="70" xfId="3" applyFont="1" applyBorder="1" applyAlignment="1">
      <alignment horizontal="center" vertical="center"/>
    </xf>
    <xf numFmtId="0" fontId="15" fillId="0" borderId="71" xfId="3" applyFont="1" applyBorder="1" applyAlignment="1">
      <alignment horizontal="center" vertical="center"/>
    </xf>
    <xf numFmtId="0" fontId="15" fillId="0" borderId="51" xfId="3" applyFont="1" applyBorder="1" applyAlignment="1">
      <alignment horizontal="center" vertical="center"/>
    </xf>
    <xf numFmtId="0" fontId="15" fillId="0" borderId="72" xfId="3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center"/>
    </xf>
    <xf numFmtId="0" fontId="15" fillId="0" borderId="43" xfId="3" applyFont="1" applyBorder="1" applyAlignment="1">
      <alignment horizontal="center" vertical="center"/>
    </xf>
    <xf numFmtId="0" fontId="15" fillId="0" borderId="73" xfId="3" applyFont="1" applyBorder="1" applyAlignment="1">
      <alignment horizontal="center" vertical="center"/>
    </xf>
    <xf numFmtId="0" fontId="15" fillId="0" borderId="74" xfId="3" applyFont="1" applyBorder="1" applyAlignment="1">
      <alignment horizontal="center" vertical="center"/>
    </xf>
    <xf numFmtId="0" fontId="15" fillId="0" borderId="75" xfId="3" applyFont="1" applyBorder="1" applyAlignment="1">
      <alignment horizontal="center" vertical="center"/>
    </xf>
    <xf numFmtId="0" fontId="15" fillId="0" borderId="76" xfId="3" applyFont="1" applyBorder="1" applyAlignment="1">
      <alignment horizontal="center" vertical="center"/>
    </xf>
    <xf numFmtId="0" fontId="15" fillId="0" borderId="77" xfId="3" applyFont="1" applyBorder="1" applyAlignment="1">
      <alignment horizontal="center" vertical="center"/>
    </xf>
    <xf numFmtId="0" fontId="15" fillId="0" borderId="78" xfId="3" applyFont="1" applyBorder="1" applyAlignment="1">
      <alignment horizontal="center" vertical="center"/>
    </xf>
    <xf numFmtId="0" fontId="15" fillId="0" borderId="79" xfId="3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5" fillId="0" borderId="80" xfId="3" applyFont="1" applyBorder="1" applyAlignment="1">
      <alignment horizontal="center" vertical="center"/>
    </xf>
    <xf numFmtId="3" fontId="3" fillId="3" borderId="48" xfId="0" applyNumberFormat="1" applyFont="1" applyFill="1" applyBorder="1">
      <alignment vertical="center"/>
    </xf>
    <xf numFmtId="3" fontId="3" fillId="0" borderId="48" xfId="0" applyNumberFormat="1" applyFont="1" applyBorder="1">
      <alignment vertical="center"/>
    </xf>
    <xf numFmtId="0" fontId="2" fillId="3" borderId="45" xfId="0" applyFont="1" applyFill="1" applyBorder="1" applyAlignment="1">
      <alignment horizontal="left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2" fillId="3" borderId="41" xfId="0" applyFont="1" applyFill="1" applyBorder="1" applyAlignment="1">
      <alignment horizontal="left" vertical="center" wrapText="1"/>
    </xf>
    <xf numFmtId="0" fontId="2" fillId="3" borderId="46" xfId="0" applyFont="1" applyFill="1" applyBorder="1" applyAlignment="1">
      <alignment horizontal="left" vertical="center" wrapText="1"/>
    </xf>
    <xf numFmtId="0" fontId="2" fillId="3" borderId="47" xfId="0" applyFont="1" applyFill="1" applyBorder="1" applyAlignment="1">
      <alignment horizontal="left" vertical="center" wrapText="1"/>
    </xf>
    <xf numFmtId="0" fontId="2" fillId="3" borderId="50" xfId="0" applyFont="1" applyFill="1" applyBorder="1" applyAlignment="1">
      <alignment horizontal="left" vertical="center" wrapText="1"/>
    </xf>
    <xf numFmtId="3" fontId="0" fillId="3" borderId="35" xfId="0" applyNumberFormat="1" applyFill="1" applyBorder="1" applyAlignment="1">
      <alignment horizontal="center" vertical="center"/>
    </xf>
    <xf numFmtId="3" fontId="0" fillId="3" borderId="3" xfId="0" applyNumberFormat="1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3" fontId="0" fillId="3" borderId="43" xfId="0" applyNumberForma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87" xfId="0" applyFill="1" applyBorder="1" applyAlignment="1">
      <alignment horizontal="center" vertical="center" textRotation="255" wrapText="1"/>
    </xf>
    <xf numFmtId="0" fontId="0" fillId="3" borderId="104" xfId="0" applyFill="1" applyBorder="1" applyAlignment="1">
      <alignment horizontal="center" vertical="center" textRotation="255" wrapText="1"/>
    </xf>
    <xf numFmtId="0" fontId="0" fillId="3" borderId="83" xfId="0" applyFill="1" applyBorder="1" applyAlignment="1">
      <alignment horizontal="center" vertical="center" wrapText="1"/>
    </xf>
    <xf numFmtId="0" fontId="0" fillId="3" borderId="105" xfId="0" applyFill="1" applyBorder="1" applyAlignment="1">
      <alignment horizontal="center" vertical="center" wrapText="1"/>
    </xf>
    <xf numFmtId="3" fontId="9" fillId="3" borderId="35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/>
    </xf>
    <xf numFmtId="3" fontId="9" fillId="3" borderId="43" xfId="0" applyNumberFormat="1" applyFont="1" applyFill="1" applyBorder="1" applyAlignment="1">
      <alignment horizontal="center" vertical="center"/>
    </xf>
    <xf numFmtId="0" fontId="0" fillId="3" borderId="83" xfId="0" applyFill="1" applyBorder="1" applyAlignment="1">
      <alignment horizontal="center" vertical="center" textRotation="255" shrinkToFit="1"/>
    </xf>
    <xf numFmtId="0" fontId="0" fillId="3" borderId="84" xfId="0" applyFill="1" applyBorder="1" applyAlignment="1">
      <alignment horizontal="center" vertical="center" textRotation="255" shrinkToFit="1"/>
    </xf>
    <xf numFmtId="0" fontId="16" fillId="3" borderId="45" xfId="0" applyFont="1" applyFill="1" applyBorder="1" applyAlignment="1">
      <alignment vertical="center" wrapText="1"/>
    </xf>
    <xf numFmtId="0" fontId="16" fillId="3" borderId="40" xfId="0" applyFont="1" applyFill="1" applyBorder="1" applyAlignment="1">
      <alignment vertical="center" wrapText="1"/>
    </xf>
    <xf numFmtId="0" fontId="16" fillId="3" borderId="41" xfId="0" applyFont="1" applyFill="1" applyBorder="1" applyAlignment="1">
      <alignment vertical="center" wrapText="1"/>
    </xf>
    <xf numFmtId="0" fontId="16" fillId="3" borderId="36" xfId="0" applyFont="1" applyFill="1" applyBorder="1" applyAlignment="1">
      <alignment vertical="center" wrapText="1"/>
    </xf>
    <xf numFmtId="0" fontId="16" fillId="3" borderId="38" xfId="0" applyFont="1" applyFill="1" applyBorder="1" applyAlignment="1">
      <alignment vertical="center" wrapText="1"/>
    </xf>
    <xf numFmtId="0" fontId="16" fillId="3" borderId="89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3" fontId="3" fillId="3" borderId="35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0" fillId="4" borderId="35" xfId="0" applyNumberFormat="1" applyFill="1" applyBorder="1" applyAlignment="1" applyProtection="1">
      <alignment horizontal="right" vertical="center"/>
      <protection locked="0"/>
    </xf>
    <xf numFmtId="3" fontId="0" fillId="4" borderId="3" xfId="0" applyNumberFormat="1" applyFill="1" applyBorder="1" applyAlignment="1" applyProtection="1">
      <alignment horizontal="right" vertical="center"/>
      <protection locked="0"/>
    </xf>
    <xf numFmtId="0" fontId="0" fillId="3" borderId="45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3" fontId="0" fillId="3" borderId="35" xfId="0" applyNumberFormat="1" applyFill="1" applyBorder="1" applyAlignment="1">
      <alignment horizontal="left" vertical="center" shrinkToFit="1"/>
    </xf>
    <xf numFmtId="3" fontId="0" fillId="3" borderId="3" xfId="0" applyNumberFormat="1" applyFill="1" applyBorder="1" applyAlignment="1">
      <alignment horizontal="left" vertical="center" shrinkToFit="1"/>
    </xf>
    <xf numFmtId="3" fontId="0" fillId="3" borderId="2" xfId="0" applyNumberFormat="1" applyFill="1" applyBorder="1" applyAlignment="1">
      <alignment horizontal="left" vertical="center" shrinkToFit="1"/>
    </xf>
    <xf numFmtId="0" fontId="0" fillId="3" borderId="87" xfId="0" applyFill="1" applyBorder="1" applyAlignment="1">
      <alignment horizontal="center" vertical="center"/>
    </xf>
    <xf numFmtId="0" fontId="0" fillId="3" borderId="102" xfId="0" applyFill="1" applyBorder="1" applyAlignment="1">
      <alignment horizontal="center" vertical="center"/>
    </xf>
    <xf numFmtId="0" fontId="0" fillId="4" borderId="103" xfId="0" applyFill="1" applyBorder="1" applyAlignment="1" applyProtection="1">
      <alignment horizontal="center" vertical="center"/>
      <protection locked="0"/>
    </xf>
    <xf numFmtId="0" fontId="0" fillId="4" borderId="84" xfId="0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center" vertical="center"/>
    </xf>
    <xf numFmtId="0" fontId="0" fillId="4" borderId="97" xfId="0" applyFill="1" applyBorder="1" applyProtection="1">
      <alignment vertical="center"/>
      <protection locked="0"/>
    </xf>
    <xf numFmtId="0" fontId="0" fillId="4" borderId="98" xfId="0" applyFill="1" applyBorder="1" applyProtection="1">
      <alignment vertical="center"/>
      <protection locked="0"/>
    </xf>
    <xf numFmtId="0" fontId="0" fillId="4" borderId="99" xfId="0" applyFill="1" applyBorder="1" applyProtection="1">
      <alignment vertical="center"/>
      <protection locked="0"/>
    </xf>
    <xf numFmtId="0" fontId="0" fillId="4" borderId="35" xfId="0" applyFill="1" applyBorder="1" applyProtection="1">
      <alignment vertical="center"/>
      <protection locked="0"/>
    </xf>
    <xf numFmtId="0" fontId="0" fillId="4" borderId="3" xfId="0" applyFill="1" applyBorder="1" applyProtection="1">
      <alignment vertical="center"/>
      <protection locked="0"/>
    </xf>
    <xf numFmtId="0" fontId="14" fillId="3" borderId="35" xfId="0" applyFont="1" applyFill="1" applyBorder="1" applyAlignment="1">
      <alignment horizontal="center" vertical="center" wrapText="1" shrinkToFit="1"/>
    </xf>
    <xf numFmtId="0" fontId="14" fillId="3" borderId="2" xfId="0" applyFont="1" applyFill="1" applyBorder="1" applyAlignment="1">
      <alignment horizontal="center" vertical="center" wrapText="1" shrinkToFit="1"/>
    </xf>
    <xf numFmtId="0" fontId="0" fillId="4" borderId="3" xfId="0" applyFill="1" applyBorder="1" applyAlignment="1" applyProtection="1">
      <alignment vertical="center" shrinkToFit="1"/>
      <protection locked="0"/>
    </xf>
    <xf numFmtId="0" fontId="0" fillId="4" borderId="3" xfId="0" applyFill="1" applyBorder="1" applyAlignment="1">
      <alignment vertical="center" shrinkToFit="1"/>
    </xf>
    <xf numFmtId="0" fontId="0" fillId="4" borderId="43" xfId="0" applyFill="1" applyBorder="1" applyAlignment="1">
      <alignment vertical="center" shrinkToFit="1"/>
    </xf>
    <xf numFmtId="0" fontId="0" fillId="3" borderId="100" xfId="0" applyFill="1" applyBorder="1" applyAlignment="1">
      <alignment horizontal="center" vertical="center"/>
    </xf>
    <xf numFmtId="0" fontId="0" fillId="3" borderId="101" xfId="0" applyFill="1" applyBorder="1" applyAlignment="1">
      <alignment horizontal="center" vertical="center"/>
    </xf>
    <xf numFmtId="0" fontId="0" fillId="4" borderId="35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49" fontId="0" fillId="3" borderId="45" xfId="0" applyNumberFormat="1" applyFill="1" applyBorder="1">
      <alignment vertical="center"/>
    </xf>
    <xf numFmtId="49" fontId="0" fillId="3" borderId="40" xfId="0" applyNumberFormat="1" applyFill="1" applyBorder="1">
      <alignment vertical="center"/>
    </xf>
    <xf numFmtId="49" fontId="0" fillId="3" borderId="48" xfId="0" applyNumberFormat="1" applyFill="1" applyBorder="1">
      <alignment vertical="center"/>
    </xf>
    <xf numFmtId="0" fontId="0" fillId="3" borderId="35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4" borderId="0" xfId="0" applyFill="1" applyAlignment="1" applyProtection="1">
      <alignment horizontal="left" vertical="center" shrinkToFit="1"/>
      <protection locked="0"/>
    </xf>
    <xf numFmtId="0" fontId="0" fillId="4" borderId="0" xfId="0" applyFill="1" applyAlignment="1">
      <alignment horizontal="left" vertical="center"/>
    </xf>
    <xf numFmtId="0" fontId="0" fillId="3" borderId="36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89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4" borderId="3" xfId="0" applyFill="1" applyBorder="1">
      <alignment vertical="center"/>
    </xf>
    <xf numFmtId="0" fontId="0" fillId="3" borderId="3" xfId="0" applyFill="1" applyBorder="1" applyAlignment="1">
      <alignment horizontal="right" vertical="center"/>
    </xf>
    <xf numFmtId="3" fontId="0" fillId="4" borderId="3" xfId="0" applyNumberFormat="1" applyFill="1" applyBorder="1" applyProtection="1">
      <alignment vertical="center"/>
      <protection locked="0"/>
    </xf>
    <xf numFmtId="0" fontId="0" fillId="3" borderId="54" xfId="0" applyFill="1" applyBorder="1" applyAlignment="1">
      <alignment horizontal="center" vertical="center"/>
    </xf>
    <xf numFmtId="0" fontId="0" fillId="3" borderId="82" xfId="0" applyFill="1" applyBorder="1" applyAlignment="1">
      <alignment horizontal="center" vertical="center"/>
    </xf>
    <xf numFmtId="0" fontId="0" fillId="4" borderId="83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vertical="center"/>
    </xf>
    <xf numFmtId="0" fontId="0" fillId="4" borderId="85" xfId="0" applyFill="1" applyBorder="1" applyAlignment="1" applyProtection="1">
      <alignment horizontal="center" vertical="center"/>
      <protection locked="0"/>
    </xf>
    <xf numFmtId="0" fontId="0" fillId="4" borderId="86" xfId="0" applyFill="1" applyBorder="1" applyAlignment="1" applyProtection="1">
      <alignment horizontal="center" vertical="center"/>
      <protection locked="0"/>
    </xf>
    <xf numFmtId="0" fontId="0" fillId="4" borderId="45" xfId="0" applyFill="1" applyBorder="1" applyAlignment="1" applyProtection="1">
      <alignment horizontal="center" vertical="center"/>
      <protection locked="0"/>
    </xf>
    <xf numFmtId="0" fontId="0" fillId="4" borderId="40" xfId="0" applyFill="1" applyBorder="1" applyAlignment="1" applyProtection="1">
      <alignment horizontal="center" vertical="center"/>
      <protection locked="0"/>
    </xf>
    <xf numFmtId="0" fontId="0" fillId="4" borderId="36" xfId="0" applyFill="1" applyBorder="1" applyAlignment="1" applyProtection="1">
      <alignment horizontal="center" vertical="center"/>
      <protection locked="0"/>
    </xf>
    <xf numFmtId="0" fontId="0" fillId="4" borderId="38" xfId="0" applyFill="1" applyBorder="1" applyAlignment="1" applyProtection="1">
      <alignment horizontal="center" vertical="center"/>
      <protection locked="0"/>
    </xf>
    <xf numFmtId="3" fontId="0" fillId="4" borderId="45" xfId="0" applyNumberFormat="1" applyFill="1" applyBorder="1">
      <alignment vertical="center"/>
    </xf>
    <xf numFmtId="3" fontId="0" fillId="4" borderId="40" xfId="0" applyNumberFormat="1" applyFill="1" applyBorder="1">
      <alignment vertical="center"/>
    </xf>
    <xf numFmtId="3" fontId="0" fillId="4" borderId="41" xfId="0" applyNumberFormat="1" applyFill="1" applyBorder="1">
      <alignment vertical="center"/>
    </xf>
    <xf numFmtId="3" fontId="0" fillId="4" borderId="36" xfId="0" applyNumberFormat="1" applyFill="1" applyBorder="1">
      <alignment vertical="center"/>
    </xf>
    <xf numFmtId="3" fontId="0" fillId="4" borderId="38" xfId="0" applyNumberFormat="1" applyFill="1" applyBorder="1">
      <alignment vertical="center"/>
    </xf>
    <xf numFmtId="3" fontId="0" fillId="4" borderId="89" xfId="0" applyNumberFormat="1" applyFill="1" applyBorder="1">
      <alignment vertical="center"/>
    </xf>
    <xf numFmtId="3" fontId="0" fillId="3" borderId="3" xfId="0" applyNumberFormat="1" applyFill="1" applyBorder="1">
      <alignment vertical="center"/>
    </xf>
    <xf numFmtId="3" fontId="0" fillId="3" borderId="2" xfId="0" applyNumberFormat="1" applyFill="1" applyBorder="1">
      <alignment vertical="center"/>
    </xf>
    <xf numFmtId="3" fontId="0" fillId="4" borderId="90" xfId="0" applyNumberFormat="1" applyFill="1" applyBorder="1">
      <alignment vertical="center"/>
    </xf>
    <xf numFmtId="3" fontId="0" fillId="4" borderId="91" xfId="0" applyNumberFormat="1" applyFill="1" applyBorder="1">
      <alignment vertical="center"/>
    </xf>
    <xf numFmtId="3" fontId="0" fillId="4" borderId="92" xfId="0" applyNumberFormat="1" applyFill="1" applyBorder="1">
      <alignment vertical="center"/>
    </xf>
    <xf numFmtId="3" fontId="0" fillId="3" borderId="35" xfId="0" applyNumberFormat="1" applyFill="1" applyBorder="1" applyAlignment="1" applyProtection="1">
      <alignment horizontal="center" vertical="center"/>
      <protection locked="0"/>
    </xf>
    <xf numFmtId="3" fontId="0" fillId="3" borderId="3" xfId="0" applyNumberFormat="1" applyFill="1" applyBorder="1" applyAlignment="1" applyProtection="1">
      <alignment horizontal="center" vertical="center"/>
      <protection locked="0"/>
    </xf>
    <xf numFmtId="3" fontId="0" fillId="3" borderId="43" xfId="0" applyNumberFormat="1" applyFill="1" applyBorder="1" applyAlignment="1" applyProtection="1">
      <alignment horizontal="center" vertical="center"/>
      <protection locked="0"/>
    </xf>
    <xf numFmtId="0" fontId="0" fillId="4" borderId="93" xfId="0" applyFill="1" applyBorder="1" applyAlignment="1" applyProtection="1">
      <alignment horizontal="center" vertical="center"/>
      <protection locked="0"/>
    </xf>
    <xf numFmtId="3" fontId="0" fillId="3" borderId="35" xfId="0" applyNumberFormat="1" applyFill="1" applyBorder="1" applyAlignment="1">
      <alignment horizontal="left" vertical="center"/>
    </xf>
    <xf numFmtId="3" fontId="0" fillId="3" borderId="3" xfId="0" applyNumberFormat="1" applyFill="1" applyBorder="1" applyAlignment="1">
      <alignment horizontal="left" vertical="center"/>
    </xf>
    <xf numFmtId="3" fontId="0" fillId="3" borderId="2" xfId="0" applyNumberFormat="1" applyFill="1" applyBorder="1" applyAlignment="1">
      <alignment horizontal="left" vertical="center"/>
    </xf>
    <xf numFmtId="3" fontId="0" fillId="3" borderId="45" xfId="0" applyNumberFormat="1" applyFill="1" applyBorder="1" applyAlignment="1">
      <alignment horizontal="center" vertical="center"/>
    </xf>
    <xf numFmtId="3" fontId="0" fillId="3" borderId="40" xfId="0" applyNumberFormat="1" applyFill="1" applyBorder="1" applyAlignment="1">
      <alignment horizontal="center" vertical="center"/>
    </xf>
    <xf numFmtId="3" fontId="0" fillId="3" borderId="37" xfId="0" applyNumberFormat="1" applyFill="1" applyBorder="1" applyAlignment="1">
      <alignment horizontal="center" vertical="center"/>
    </xf>
    <xf numFmtId="3" fontId="0" fillId="3" borderId="36" xfId="0" applyNumberFormat="1" applyFill="1" applyBorder="1" applyAlignment="1">
      <alignment horizontal="center" vertical="center"/>
    </xf>
    <xf numFmtId="3" fontId="0" fillId="3" borderId="38" xfId="0" applyNumberFormat="1" applyFill="1" applyBorder="1" applyAlignment="1">
      <alignment horizontal="center" vertical="center"/>
    </xf>
    <xf numFmtId="0" fontId="0" fillId="3" borderId="87" xfId="0" applyFill="1" applyBorder="1" applyAlignment="1">
      <alignment horizontal="center" vertical="center" shrinkToFit="1"/>
    </xf>
    <xf numFmtId="0" fontId="0" fillId="3" borderId="88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94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3" borderId="95" xfId="0" applyFill="1" applyBorder="1" applyAlignment="1">
      <alignment horizontal="center" vertical="center"/>
    </xf>
    <xf numFmtId="176" fontId="0" fillId="4" borderId="35" xfId="0" applyNumberFormat="1" applyFill="1" applyBorder="1" applyProtection="1">
      <alignment vertical="center"/>
      <protection locked="0"/>
    </xf>
    <xf numFmtId="176" fontId="0" fillId="4" borderId="3" xfId="0" applyNumberFormat="1" applyFill="1" applyBorder="1" applyProtection="1">
      <alignment vertical="center"/>
      <protection locked="0"/>
    </xf>
    <xf numFmtId="0" fontId="0" fillId="3" borderId="96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 wrapText="1"/>
    </xf>
    <xf numFmtId="0" fontId="0" fillId="3" borderId="56" xfId="0" applyFill="1" applyBorder="1" applyAlignment="1">
      <alignment horizontal="center" vertical="center" wrapText="1"/>
    </xf>
    <xf numFmtId="0" fontId="0" fillId="3" borderId="57" xfId="0" applyFill="1" applyBorder="1" applyAlignment="1">
      <alignment horizontal="center" vertical="center" wrapText="1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81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 textRotation="255"/>
    </xf>
    <xf numFmtId="0" fontId="0" fillId="3" borderId="41" xfId="0" applyFill="1" applyBorder="1" applyAlignment="1">
      <alignment horizontal="center" vertical="center" textRotation="255"/>
    </xf>
    <xf numFmtId="0" fontId="0" fillId="3" borderId="46" xfId="0" applyFill="1" applyBorder="1" applyAlignment="1">
      <alignment horizontal="center" vertical="center" textRotation="255"/>
    </xf>
    <xf numFmtId="0" fontId="0" fillId="3" borderId="50" xfId="0" applyFill="1" applyBorder="1" applyAlignment="1">
      <alignment horizontal="center" vertical="center" textRotation="255"/>
    </xf>
    <xf numFmtId="0" fontId="5" fillId="3" borderId="0" xfId="0" applyFont="1" applyFill="1" applyAlignment="1">
      <alignment horizontal="center" vertical="top"/>
    </xf>
    <xf numFmtId="3" fontId="3" fillId="0" borderId="3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9" fillId="0" borderId="36" xfId="0" applyNumberFormat="1" applyFont="1" applyBorder="1" applyAlignment="1">
      <alignment horizontal="center" vertical="center"/>
    </xf>
    <xf numFmtId="3" fontId="9" fillId="0" borderId="38" xfId="0" applyNumberFormat="1" applyFont="1" applyBorder="1" applyAlignment="1">
      <alignment horizontal="center" vertical="center"/>
    </xf>
    <xf numFmtId="3" fontId="9" fillId="0" borderId="89" xfId="0" applyNumberFormat="1" applyFont="1" applyBorder="1" applyAlignment="1">
      <alignment horizontal="center" vertical="center"/>
    </xf>
    <xf numFmtId="3" fontId="9" fillId="0" borderId="35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3" fontId="0" fillId="0" borderId="35" xfId="0" applyNumberFormat="1" applyBorder="1" applyAlignment="1">
      <alignment horizontal="left" vertical="center" shrinkToFit="1"/>
    </xf>
    <xf numFmtId="3" fontId="0" fillId="0" borderId="3" xfId="0" applyNumberFormat="1" applyBorder="1" applyAlignment="1">
      <alignment horizontal="left" vertical="center" shrinkToFit="1"/>
    </xf>
    <xf numFmtId="3" fontId="0" fillId="0" borderId="2" xfId="0" applyNumberFormat="1" applyBorder="1" applyAlignment="1">
      <alignment horizontal="left" vertical="center" shrinkToFit="1"/>
    </xf>
    <xf numFmtId="3" fontId="0" fillId="0" borderId="45" xfId="0" applyNumberFormat="1" applyBorder="1">
      <alignment vertical="center"/>
    </xf>
    <xf numFmtId="3" fontId="0" fillId="0" borderId="40" xfId="0" applyNumberFormat="1" applyBorder="1">
      <alignment vertical="center"/>
    </xf>
    <xf numFmtId="3" fontId="0" fillId="0" borderId="41" xfId="0" applyNumberFormat="1" applyBorder="1">
      <alignment vertical="center"/>
    </xf>
    <xf numFmtId="3" fontId="0" fillId="0" borderId="36" xfId="0" applyNumberFormat="1" applyBorder="1">
      <alignment vertical="center"/>
    </xf>
    <xf numFmtId="3" fontId="0" fillId="0" borderId="38" xfId="0" applyNumberFormat="1" applyBorder="1">
      <alignment vertical="center"/>
    </xf>
    <xf numFmtId="3" fontId="0" fillId="0" borderId="89" xfId="0" applyNumberFormat="1" applyBorder="1">
      <alignment vertical="center"/>
    </xf>
    <xf numFmtId="3" fontId="0" fillId="0" borderId="35" xfId="0" applyNumberForma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83" xfId="0" applyBorder="1" applyAlignment="1">
      <alignment horizontal="center" vertical="center" textRotation="255" shrinkToFit="1"/>
    </xf>
    <xf numFmtId="0" fontId="0" fillId="0" borderId="84" xfId="0" applyBorder="1" applyAlignment="1">
      <alignment horizontal="center" vertical="center" textRotation="255" shrinkToFit="1"/>
    </xf>
    <xf numFmtId="0" fontId="16" fillId="0" borderId="45" xfId="0" applyFont="1" applyBorder="1" applyAlignment="1">
      <alignment vertical="center" wrapText="1"/>
    </xf>
    <xf numFmtId="0" fontId="16" fillId="0" borderId="40" xfId="0" applyFont="1" applyBorder="1" applyAlignment="1">
      <alignment vertical="center" wrapText="1"/>
    </xf>
    <xf numFmtId="0" fontId="16" fillId="0" borderId="41" xfId="0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16" fillId="0" borderId="89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45" xfId="0" applyNumberForma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49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3" fontId="0" fillId="0" borderId="35" xfId="0" applyNumberFormat="1" applyBorder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/>
    </xf>
    <xf numFmtId="3" fontId="0" fillId="0" borderId="3" xfId="0" applyNumberFormat="1" applyBorder="1">
      <alignment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0" borderId="94" xfId="0" applyFont="1" applyBorder="1" applyAlignment="1">
      <alignment horizontal="center" vertical="center" wrapText="1"/>
    </xf>
    <xf numFmtId="0" fontId="1" fillId="0" borderId="107" xfId="0" applyFont="1" applyBorder="1" applyAlignment="1">
      <alignment horizontal="center" vertical="center" wrapText="1"/>
    </xf>
    <xf numFmtId="0" fontId="0" fillId="0" borderId="103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87" xfId="0" applyBorder="1" applyAlignment="1">
      <alignment horizontal="center" vertical="center" shrinkToFit="1"/>
    </xf>
    <xf numFmtId="0" fontId="0" fillId="0" borderId="102" xfId="0" applyBorder="1" applyAlignment="1">
      <alignment horizontal="center" vertical="center"/>
    </xf>
    <xf numFmtId="3" fontId="0" fillId="0" borderId="2" xfId="0" applyNumberFormat="1" applyBorder="1">
      <alignment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38" xfId="0" applyBorder="1" applyAlignment="1">
      <alignment vertical="center" shrinkToFit="1"/>
    </xf>
    <xf numFmtId="0" fontId="0" fillId="0" borderId="97" xfId="0" applyBorder="1">
      <alignment vertical="center"/>
    </xf>
    <xf numFmtId="0" fontId="0" fillId="0" borderId="98" xfId="0" applyBorder="1">
      <alignment vertical="center"/>
    </xf>
    <xf numFmtId="0" fontId="0" fillId="0" borderId="99" xfId="0" applyBorder="1">
      <alignment vertical="center"/>
    </xf>
    <xf numFmtId="0" fontId="0" fillId="0" borderId="3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49" fontId="0" fillId="0" borderId="45" xfId="0" applyNumberFormat="1" applyBorder="1">
      <alignment vertical="center"/>
    </xf>
    <xf numFmtId="49" fontId="0" fillId="0" borderId="40" xfId="0" applyNumberFormat="1" applyBorder="1">
      <alignment vertical="center"/>
    </xf>
    <xf numFmtId="49" fontId="0" fillId="0" borderId="48" xfId="0" applyNumberFormat="1" applyBorder="1">
      <alignment vertical="center"/>
    </xf>
    <xf numFmtId="0" fontId="0" fillId="0" borderId="35" xfId="0" applyBorder="1">
      <alignment vertical="center"/>
    </xf>
    <xf numFmtId="0" fontId="2" fillId="0" borderId="35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177" fontId="0" fillId="0" borderId="35" xfId="0" applyNumberFormat="1" applyBorder="1">
      <alignment vertical="center"/>
    </xf>
    <xf numFmtId="177" fontId="0" fillId="0" borderId="3" xfId="0" applyNumberFormat="1" applyBorder="1">
      <alignment vertical="center"/>
    </xf>
    <xf numFmtId="0" fontId="0" fillId="0" borderId="3" xfId="0" applyBorder="1" applyAlignment="1">
      <alignment horizontal="right" vertical="center"/>
    </xf>
    <xf numFmtId="3" fontId="0" fillId="0" borderId="37" xfId="0" applyNumberFormat="1" applyBorder="1">
      <alignment vertical="center"/>
    </xf>
    <xf numFmtId="3" fontId="0" fillId="0" borderId="0" xfId="0" applyNumberFormat="1">
      <alignment vertical="center"/>
    </xf>
    <xf numFmtId="0" fontId="5" fillId="0" borderId="83" xfId="4" applyFont="1" applyBorder="1" applyAlignment="1">
      <alignment horizontal="center" vertical="center" textRotation="255"/>
    </xf>
    <xf numFmtId="0" fontId="5" fillId="0" borderId="103" xfId="4" applyFont="1" applyBorder="1" applyAlignment="1">
      <alignment horizontal="center" vertical="center" textRotation="255"/>
    </xf>
    <xf numFmtId="0" fontId="5" fillId="0" borderId="105" xfId="4" applyFont="1" applyBorder="1" applyAlignment="1">
      <alignment horizontal="center" vertical="center" textRotation="255"/>
    </xf>
    <xf numFmtId="0" fontId="5" fillId="0" borderId="100" xfId="4" applyFont="1" applyBorder="1" applyAlignment="1">
      <alignment horizontal="center" vertical="center"/>
    </xf>
    <xf numFmtId="0" fontId="5" fillId="0" borderId="113" xfId="4" applyFont="1" applyBorder="1" applyAlignment="1">
      <alignment horizontal="center" vertical="center"/>
    </xf>
    <xf numFmtId="0" fontId="5" fillId="0" borderId="101" xfId="4" applyFont="1" applyBorder="1" applyAlignment="1">
      <alignment horizontal="center" vertical="center"/>
    </xf>
    <xf numFmtId="0" fontId="5" fillId="0" borderId="58" xfId="4" applyFont="1" applyBorder="1" applyAlignment="1">
      <alignment horizontal="center" vertical="center"/>
    </xf>
    <xf numFmtId="0" fontId="5" fillId="0" borderId="38" xfId="4" applyFont="1" applyBorder="1" applyAlignment="1">
      <alignment horizontal="center" vertical="center"/>
    </xf>
    <xf numFmtId="0" fontId="5" fillId="0" borderId="89" xfId="4" applyFont="1" applyBorder="1" applyAlignment="1">
      <alignment horizontal="center" vertical="center"/>
    </xf>
    <xf numFmtId="0" fontId="5" fillId="0" borderId="112" xfId="4" applyFont="1" applyBorder="1" applyAlignment="1">
      <alignment horizontal="center" vertical="center"/>
    </xf>
    <xf numFmtId="0" fontId="5" fillId="0" borderId="114" xfId="4" applyFont="1" applyBorder="1" applyAlignment="1">
      <alignment horizontal="center" vertical="center"/>
    </xf>
    <xf numFmtId="0" fontId="5" fillId="0" borderId="66" xfId="4" applyFont="1" applyBorder="1" applyAlignment="1">
      <alignment horizontal="center" vertical="center"/>
    </xf>
    <xf numFmtId="0" fontId="5" fillId="0" borderId="115" xfId="4" applyFont="1" applyBorder="1" applyAlignment="1">
      <alignment horizontal="center" vertical="center"/>
    </xf>
    <xf numFmtId="0" fontId="5" fillId="0" borderId="71" xfId="4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3" fillId="0" borderId="0" xfId="4" applyFont="1" applyAlignment="1">
      <alignment horizontal="center" vertical="center"/>
    </xf>
    <xf numFmtId="38" fontId="0" fillId="0" borderId="75" xfId="1" applyFont="1" applyBorder="1" applyAlignment="1">
      <alignment horizontal="left" vertical="center" wrapText="1"/>
    </xf>
    <xf numFmtId="38" fontId="1" fillId="0" borderId="116" xfId="1" applyFont="1" applyBorder="1" applyAlignment="1">
      <alignment horizontal="left" vertical="center" wrapText="1"/>
    </xf>
    <xf numFmtId="38" fontId="1" fillId="0" borderId="77" xfId="1" applyFont="1" applyBorder="1" applyAlignment="1">
      <alignment horizontal="left" vertical="center" wrapText="1"/>
    </xf>
    <xf numFmtId="0" fontId="7" fillId="0" borderId="0" xfId="4" applyFont="1" applyAlignment="1">
      <alignment horizontal="right"/>
    </xf>
    <xf numFmtId="0" fontId="7" fillId="0" borderId="47" xfId="4" applyFont="1" applyBorder="1" applyAlignment="1">
      <alignment horizontal="right"/>
    </xf>
    <xf numFmtId="0" fontId="4" fillId="0" borderId="47" xfId="4" applyFont="1" applyBorder="1" applyAlignment="1">
      <alignment horizontal="left" vertical="center"/>
    </xf>
    <xf numFmtId="0" fontId="4" fillId="0" borderId="0" xfId="4" applyFont="1" applyAlignment="1">
      <alignment horizontal="left" vertical="center"/>
    </xf>
    <xf numFmtId="0" fontId="5" fillId="0" borderId="111" xfId="4" applyFont="1" applyBorder="1" applyAlignment="1">
      <alignment horizontal="center" vertical="center"/>
    </xf>
    <xf numFmtId="0" fontId="1" fillId="0" borderId="111" xfId="4" applyBorder="1"/>
    <xf numFmtId="0" fontId="5" fillId="0" borderId="115" xfId="4" applyFont="1" applyBorder="1" applyAlignment="1">
      <alignment horizontal="center" vertical="center" shrinkToFit="1"/>
    </xf>
    <xf numFmtId="0" fontId="5" fillId="0" borderId="67" xfId="4" applyFont="1" applyBorder="1" applyAlignment="1">
      <alignment horizontal="center" vertical="center" shrinkToFit="1"/>
    </xf>
    <xf numFmtId="0" fontId="5" fillId="0" borderId="67" xfId="4" applyFont="1" applyBorder="1" applyAlignment="1">
      <alignment horizontal="center" vertical="center"/>
    </xf>
    <xf numFmtId="0" fontId="5" fillId="0" borderId="97" xfId="4" applyFont="1" applyBorder="1" applyAlignment="1">
      <alignment horizontal="center" vertical="center"/>
    </xf>
    <xf numFmtId="0" fontId="5" fillId="0" borderId="98" xfId="4" applyFont="1" applyBorder="1" applyAlignment="1">
      <alignment horizontal="center" vertical="center"/>
    </xf>
    <xf numFmtId="0" fontId="5" fillId="0" borderId="99" xfId="4" applyFont="1" applyBorder="1" applyAlignment="1">
      <alignment horizontal="center" vertical="center"/>
    </xf>
    <xf numFmtId="0" fontId="5" fillId="0" borderId="112" xfId="4" applyFont="1" applyBorder="1" applyAlignment="1">
      <alignment horizontal="center" vertical="center" shrinkToFit="1"/>
    </xf>
    <xf numFmtId="0" fontId="5" fillId="0" borderId="113" xfId="4" applyFont="1" applyBorder="1" applyAlignment="1">
      <alignment horizontal="center" vertical="center" shrinkToFit="1"/>
    </xf>
    <xf numFmtId="0" fontId="5" fillId="0" borderId="114" xfId="4" applyFont="1" applyBorder="1" applyAlignment="1">
      <alignment horizontal="center" vertical="center" shrinkToFit="1"/>
    </xf>
    <xf numFmtId="0" fontId="10" fillId="0" borderId="0" xfId="3" applyFont="1" applyAlignment="1">
      <alignment horizontal="center" vertical="center"/>
    </xf>
    <xf numFmtId="0" fontId="15" fillId="0" borderId="60" xfId="3" applyFont="1" applyBorder="1" applyAlignment="1">
      <alignment horizontal="center" vertical="center"/>
    </xf>
    <xf numFmtId="0" fontId="15" fillId="0" borderId="3" xfId="3" applyFont="1" applyBorder="1" applyAlignment="1">
      <alignment horizontal="center" vertical="center"/>
    </xf>
    <xf numFmtId="0" fontId="15" fillId="0" borderId="2" xfId="3" applyFont="1" applyBorder="1" applyAlignment="1">
      <alignment horizontal="center" vertical="center"/>
    </xf>
    <xf numFmtId="0" fontId="15" fillId="0" borderId="35" xfId="3" applyFont="1" applyBorder="1" applyAlignment="1">
      <alignment horizontal="center" vertical="center"/>
    </xf>
    <xf numFmtId="0" fontId="15" fillId="0" borderId="43" xfId="3" applyFont="1" applyBorder="1" applyAlignment="1">
      <alignment horizontal="center" vertical="center"/>
    </xf>
    <xf numFmtId="0" fontId="7" fillId="0" borderId="47" xfId="3" applyFont="1" applyBorder="1" applyAlignment="1">
      <alignment horizontal="right"/>
    </xf>
    <xf numFmtId="0" fontId="0" fillId="3" borderId="0" xfId="0" applyFill="1" applyBorder="1">
      <alignment vertical="center"/>
    </xf>
    <xf numFmtId="49" fontId="0" fillId="3" borderId="0" xfId="0" applyNumberFormat="1" applyFill="1" applyBorder="1">
      <alignment vertical="center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>
      <alignment horizontal="center" vertical="center"/>
    </xf>
    <xf numFmtId="3" fontId="0" fillId="3" borderId="51" xfId="0" applyNumberFormat="1" applyFill="1" applyBorder="1" applyAlignment="1">
      <alignment horizontal="center" vertical="center"/>
    </xf>
    <xf numFmtId="3" fontId="0" fillId="3" borderId="48" xfId="0" applyNumberFormat="1" applyFill="1" applyBorder="1" applyAlignment="1">
      <alignment horizontal="center" vertical="center"/>
    </xf>
    <xf numFmtId="3" fontId="0" fillId="3" borderId="0" xfId="0" applyNumberFormat="1" applyFill="1" applyBorder="1" applyAlignment="1">
      <alignment horizontal="center" vertical="center"/>
    </xf>
    <xf numFmtId="3" fontId="0" fillId="3" borderId="49" xfId="0" applyNumberFormat="1" applyFill="1" applyBorder="1" applyAlignment="1">
      <alignment horizontal="center" vertical="center"/>
    </xf>
    <xf numFmtId="3" fontId="0" fillId="3" borderId="42" xfId="0" applyNumberFormat="1" applyFill="1" applyBorder="1" applyAlignment="1">
      <alignment horizontal="center" vertical="center"/>
    </xf>
  </cellXfs>
  <cellStyles count="5">
    <cellStyle name="桁区切り" xfId="1" builtinId="6"/>
    <cellStyle name="通貨" xfId="2" builtinId="7"/>
    <cellStyle name="標準" xfId="0" builtinId="0"/>
    <cellStyle name="標準_③附帯設備一覧表" xfId="3" xr:uid="{00000000-0005-0000-0000-000003000000}"/>
    <cellStyle name="標準_ながさき看護センター会場使用料金表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  <pageSetUpPr fitToPage="1"/>
  </sheetPr>
  <dimension ref="A1:AA43"/>
  <sheetViews>
    <sheetView showGridLines="0" showZeros="0" tabSelected="1" view="pageBreakPreview" zoomScale="85" zoomScaleNormal="85" zoomScaleSheetLayoutView="85" workbookViewId="0">
      <selection sqref="A1:Z1"/>
    </sheetView>
  </sheetViews>
  <sheetFormatPr defaultRowHeight="13.5" x14ac:dyDescent="0.15"/>
  <cols>
    <col min="1" max="1" width="5" style="54" customWidth="1"/>
    <col min="2" max="2" width="16.875" style="54" customWidth="1"/>
    <col min="3" max="4" width="4.75" style="54" customWidth="1"/>
    <col min="5" max="5" width="4.875" style="54" customWidth="1"/>
    <col min="6" max="6" width="4" style="54" customWidth="1"/>
    <col min="7" max="7" width="4.5" style="54" customWidth="1"/>
    <col min="8" max="9" width="4" style="54" customWidth="1"/>
    <col min="10" max="10" width="6.125" style="54" customWidth="1"/>
    <col min="11" max="11" width="3.5" style="54" customWidth="1"/>
    <col min="12" max="12" width="3.75" style="54" customWidth="1"/>
    <col min="13" max="13" width="2.625" style="54" customWidth="1"/>
    <col min="14" max="16" width="3.625" style="54" customWidth="1"/>
    <col min="17" max="17" width="4.625" style="54" customWidth="1"/>
    <col min="18" max="18" width="3.875" style="54" customWidth="1"/>
    <col min="19" max="19" width="3.75" style="54" customWidth="1"/>
    <col min="20" max="20" width="3.625" style="54" customWidth="1"/>
    <col min="21" max="21" width="3.375" style="54" customWidth="1"/>
    <col min="22" max="22" width="2.25" style="54" customWidth="1"/>
    <col min="23" max="23" width="3.875" style="54" customWidth="1"/>
    <col min="24" max="24" width="2.625" style="54" customWidth="1"/>
    <col min="25" max="25" width="3.375" style="54" customWidth="1"/>
    <col min="26" max="26" width="3.25" style="54" customWidth="1"/>
    <col min="27" max="16384" width="9" style="54"/>
  </cols>
  <sheetData>
    <row r="1" spans="1:26" ht="26.25" customHeight="1" x14ac:dyDescent="0.15">
      <c r="A1" s="245" t="s">
        <v>97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</row>
    <row r="2" spans="1:26" ht="21" customHeight="1" x14ac:dyDescent="0.15">
      <c r="A2" s="190"/>
      <c r="B2" s="190"/>
      <c r="C2" s="190"/>
      <c r="D2" s="190"/>
      <c r="E2" s="190"/>
      <c r="F2" s="334" t="s">
        <v>222</v>
      </c>
      <c r="G2" s="334"/>
      <c r="H2" s="334"/>
      <c r="I2" s="334"/>
      <c r="J2" s="334"/>
      <c r="K2" s="334"/>
      <c r="L2" s="334"/>
      <c r="M2" s="334"/>
      <c r="N2" s="334"/>
      <c r="O2" s="334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</row>
    <row r="3" spans="1:26" ht="20.25" customHeight="1" x14ac:dyDescent="0.15">
      <c r="B3" s="78"/>
      <c r="C3" s="78"/>
      <c r="D3" s="78"/>
      <c r="E3" s="78"/>
      <c r="F3" s="78"/>
      <c r="G3" s="78"/>
      <c r="H3" s="78"/>
      <c r="I3" s="78"/>
      <c r="J3" s="78"/>
      <c r="K3" s="78"/>
      <c r="Q3" s="78"/>
      <c r="R3" s="78" t="s">
        <v>193</v>
      </c>
      <c r="S3" s="117"/>
      <c r="T3" s="54" t="s">
        <v>42</v>
      </c>
      <c r="U3" s="117"/>
      <c r="V3" s="54" t="s">
        <v>39</v>
      </c>
      <c r="W3" s="117"/>
      <c r="X3" s="54" t="s">
        <v>40</v>
      </c>
    </row>
    <row r="4" spans="1:26" ht="20.25" customHeight="1" x14ac:dyDescent="0.15">
      <c r="B4" s="54" t="s">
        <v>227</v>
      </c>
    </row>
    <row r="5" spans="1:26" ht="20.25" customHeight="1" x14ac:dyDescent="0.15">
      <c r="L5" s="78" t="s">
        <v>157</v>
      </c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</row>
    <row r="6" spans="1:26" ht="20.25" customHeight="1" x14ac:dyDescent="0.15">
      <c r="L6" s="78" t="s">
        <v>158</v>
      </c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</row>
    <row r="7" spans="1:26" ht="20.25" customHeight="1" x14ac:dyDescent="0.15">
      <c r="L7" s="78" t="s">
        <v>205</v>
      </c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</row>
    <row r="8" spans="1:26" ht="20.25" customHeight="1" x14ac:dyDescent="0.15">
      <c r="L8" s="78" t="s">
        <v>215</v>
      </c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</row>
    <row r="9" spans="1:26" ht="20.25" customHeight="1" thickBot="1" x14ac:dyDescent="0.2">
      <c r="A9" s="54" t="s">
        <v>98</v>
      </c>
    </row>
    <row r="10" spans="1:26" ht="24" customHeight="1" x14ac:dyDescent="0.15">
      <c r="A10" s="256" t="s">
        <v>0</v>
      </c>
      <c r="B10" s="257"/>
      <c r="C10" s="246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8"/>
    </row>
    <row r="11" spans="1:26" ht="21" customHeight="1" x14ac:dyDescent="0.15">
      <c r="A11" s="207" t="s">
        <v>1</v>
      </c>
      <c r="B11" s="208"/>
      <c r="C11" s="258" t="s">
        <v>159</v>
      </c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60"/>
    </row>
    <row r="12" spans="1:26" ht="21" customHeight="1" x14ac:dyDescent="0.15">
      <c r="A12" s="277" t="s">
        <v>46</v>
      </c>
      <c r="B12" s="278"/>
      <c r="C12" s="103"/>
      <c r="D12" s="104" t="s">
        <v>193</v>
      </c>
      <c r="E12" s="118"/>
      <c r="F12" s="489" t="s">
        <v>42</v>
      </c>
      <c r="G12" s="118"/>
      <c r="H12" s="105" t="s">
        <v>39</v>
      </c>
      <c r="I12" s="118"/>
      <c r="J12" s="105" t="s">
        <v>217</v>
      </c>
      <c r="K12" s="118"/>
      <c r="L12" s="105" t="s">
        <v>41</v>
      </c>
      <c r="M12" s="105"/>
      <c r="N12" s="105"/>
      <c r="O12" s="105"/>
      <c r="P12" s="105"/>
      <c r="Q12" s="261" t="s">
        <v>47</v>
      </c>
      <c r="R12" s="262"/>
      <c r="S12" s="262"/>
      <c r="T12" s="262"/>
      <c r="U12" s="262"/>
      <c r="V12" s="262"/>
      <c r="W12" s="262"/>
      <c r="X12" s="262"/>
      <c r="Y12" s="262"/>
      <c r="Z12" s="263"/>
    </row>
    <row r="13" spans="1:26" ht="21" customHeight="1" x14ac:dyDescent="0.15">
      <c r="A13" s="277" t="s">
        <v>14</v>
      </c>
      <c r="B13" s="278"/>
      <c r="C13" s="106"/>
      <c r="D13" s="107"/>
      <c r="E13" s="490"/>
      <c r="F13" s="107" t="s">
        <v>43</v>
      </c>
      <c r="G13" s="119"/>
      <c r="H13" s="107" t="s">
        <v>44</v>
      </c>
      <c r="I13" s="108" t="s">
        <v>150</v>
      </c>
      <c r="J13" s="490"/>
      <c r="K13" s="489" t="s">
        <v>43</v>
      </c>
      <c r="L13" s="119"/>
      <c r="M13" s="107" t="s">
        <v>44</v>
      </c>
      <c r="N13" s="108"/>
      <c r="O13" s="108"/>
      <c r="P13" s="488"/>
      <c r="Q13" s="109"/>
      <c r="R13" s="491"/>
      <c r="S13" s="107" t="s">
        <v>43</v>
      </c>
      <c r="T13" s="120"/>
      <c r="U13" s="107" t="s">
        <v>44</v>
      </c>
      <c r="V13" s="108" t="s">
        <v>150</v>
      </c>
      <c r="W13" s="491"/>
      <c r="X13" s="107" t="s">
        <v>43</v>
      </c>
      <c r="Y13" s="120"/>
      <c r="Z13" s="110" t="s">
        <v>44</v>
      </c>
    </row>
    <row r="14" spans="1:26" ht="21" customHeight="1" x14ac:dyDescent="0.15">
      <c r="A14" s="207" t="s">
        <v>2</v>
      </c>
      <c r="B14" s="208"/>
      <c r="C14" s="318"/>
      <c r="D14" s="319"/>
      <c r="E14" s="319"/>
      <c r="F14" s="319"/>
      <c r="G14" s="319"/>
      <c r="H14" s="319"/>
      <c r="I14" s="96" t="s">
        <v>45</v>
      </c>
      <c r="J14" s="264" t="s">
        <v>101</v>
      </c>
      <c r="K14" s="265"/>
      <c r="L14" s="266"/>
      <c r="M14" s="249"/>
      <c r="N14" s="250"/>
      <c r="O14" s="250"/>
      <c r="P14" s="96" t="s">
        <v>88</v>
      </c>
      <c r="Q14" s="251" t="s">
        <v>207</v>
      </c>
      <c r="R14" s="252"/>
      <c r="S14" s="253"/>
      <c r="T14" s="254"/>
      <c r="U14" s="254"/>
      <c r="V14" s="254"/>
      <c r="W14" s="254"/>
      <c r="X14" s="254"/>
      <c r="Y14" s="254"/>
      <c r="Z14" s="255"/>
    </row>
    <row r="15" spans="1:26" ht="21" customHeight="1" x14ac:dyDescent="0.15">
      <c r="A15" s="207" t="s">
        <v>3</v>
      </c>
      <c r="B15" s="208"/>
      <c r="C15" s="258" t="s">
        <v>48</v>
      </c>
      <c r="D15" s="274"/>
      <c r="E15" s="274"/>
      <c r="F15" s="274"/>
      <c r="G15" s="274"/>
      <c r="H15" s="274"/>
      <c r="I15" s="274"/>
      <c r="J15" s="274"/>
      <c r="K15" s="274"/>
      <c r="L15" s="274"/>
      <c r="M15" s="275" t="s">
        <v>49</v>
      </c>
      <c r="N15" s="275"/>
      <c r="O15" s="275"/>
      <c r="P15" s="275"/>
      <c r="Q15" s="275"/>
      <c r="R15" s="276"/>
      <c r="S15" s="276"/>
      <c r="T15" s="276"/>
      <c r="U15" s="276"/>
      <c r="V15" s="276"/>
      <c r="W15" s="276"/>
      <c r="X15" s="111" t="s">
        <v>50</v>
      </c>
      <c r="Y15" s="112"/>
      <c r="Z15" s="113"/>
    </row>
    <row r="16" spans="1:26" ht="21" customHeight="1" x14ac:dyDescent="0.15">
      <c r="A16" s="315" t="s">
        <v>53</v>
      </c>
      <c r="B16" s="236"/>
      <c r="C16" s="236"/>
      <c r="D16" s="236"/>
      <c r="E16" s="236"/>
      <c r="F16" s="236"/>
      <c r="G16" s="236"/>
      <c r="H16" s="236"/>
      <c r="I16" s="237"/>
      <c r="J16" s="235" t="s">
        <v>19</v>
      </c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72"/>
    </row>
    <row r="17" spans="1:26" ht="21" customHeight="1" x14ac:dyDescent="0.15">
      <c r="A17" s="315" t="s">
        <v>52</v>
      </c>
      <c r="B17" s="236"/>
      <c r="C17" s="235" t="s">
        <v>15</v>
      </c>
      <c r="D17" s="236"/>
      <c r="E17" s="237"/>
      <c r="F17" s="235" t="s">
        <v>16</v>
      </c>
      <c r="G17" s="236"/>
      <c r="H17" s="236"/>
      <c r="I17" s="237"/>
      <c r="J17" s="269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3"/>
    </row>
    <row r="18" spans="1:26" ht="21" customHeight="1" x14ac:dyDescent="0.15">
      <c r="A18" s="316"/>
      <c r="B18" s="270"/>
      <c r="C18" s="269"/>
      <c r="D18" s="317"/>
      <c r="E18" s="114" t="s">
        <v>79</v>
      </c>
      <c r="F18" s="269"/>
      <c r="G18" s="270"/>
      <c r="H18" s="270"/>
      <c r="I18" s="271"/>
      <c r="J18" s="269" t="s">
        <v>17</v>
      </c>
      <c r="K18" s="270"/>
      <c r="L18" s="271"/>
      <c r="M18" s="269" t="s">
        <v>18</v>
      </c>
      <c r="N18" s="270"/>
      <c r="O18" s="271"/>
      <c r="P18" s="229" t="s">
        <v>16</v>
      </c>
      <c r="Q18" s="230"/>
      <c r="R18" s="230"/>
      <c r="S18" s="230"/>
      <c r="T18" s="230"/>
      <c r="U18" s="230"/>
      <c r="V18" s="230"/>
      <c r="W18" s="230"/>
      <c r="X18" s="230"/>
      <c r="Y18" s="230"/>
      <c r="Z18" s="231"/>
    </row>
    <row r="19" spans="1:26" ht="21" customHeight="1" x14ac:dyDescent="0.15">
      <c r="A19" s="279"/>
      <c r="B19" s="241" t="s">
        <v>4</v>
      </c>
      <c r="C19" s="283"/>
      <c r="D19" s="284"/>
      <c r="E19" s="281"/>
      <c r="F19" s="287">
        <f>SUMIF(使用料計算表!$B$2:$M$2,C19,使用料計算表!$B3:$M3)+SUMIF(使用料計算表!$N$2:$W$2,E19,使用料計算表!$N3:$W3)</f>
        <v>0</v>
      </c>
      <c r="G19" s="288"/>
      <c r="H19" s="288"/>
      <c r="I19" s="289"/>
      <c r="J19" s="238" t="s">
        <v>20</v>
      </c>
      <c r="K19" s="239"/>
      <c r="L19" s="240"/>
      <c r="M19" s="233"/>
      <c r="N19" s="234"/>
      <c r="O19" s="115" t="s">
        <v>87</v>
      </c>
      <c r="P19" s="232">
        <f>M19*使用料計算表!B25</f>
        <v>0</v>
      </c>
      <c r="Q19" s="232"/>
      <c r="R19" s="232"/>
      <c r="S19" s="232"/>
      <c r="T19" s="232"/>
      <c r="U19" s="232"/>
      <c r="V19" s="232"/>
      <c r="W19" s="232"/>
      <c r="X19" s="232"/>
      <c r="Y19" s="232"/>
      <c r="Z19" s="492"/>
    </row>
    <row r="20" spans="1:26" ht="21" customHeight="1" x14ac:dyDescent="0.15">
      <c r="A20" s="244"/>
      <c r="B20" s="320"/>
      <c r="C20" s="285"/>
      <c r="D20" s="286"/>
      <c r="E20" s="282"/>
      <c r="F20" s="290"/>
      <c r="G20" s="291"/>
      <c r="H20" s="291"/>
      <c r="I20" s="292"/>
      <c r="J20" s="238" t="s">
        <v>31</v>
      </c>
      <c r="K20" s="239"/>
      <c r="L20" s="240"/>
      <c r="M20" s="233"/>
      <c r="N20" s="234"/>
      <c r="O20" s="115" t="s">
        <v>87</v>
      </c>
      <c r="P20" s="232">
        <f>M20*使用料計算表!B26</f>
        <v>0</v>
      </c>
      <c r="Q20" s="232"/>
      <c r="R20" s="232"/>
      <c r="S20" s="232"/>
      <c r="T20" s="232"/>
      <c r="U20" s="232"/>
      <c r="V20" s="232"/>
      <c r="W20" s="232"/>
      <c r="X20" s="232"/>
      <c r="Y20" s="232"/>
      <c r="Z20" s="492"/>
    </row>
    <row r="21" spans="1:26" ht="21" customHeight="1" x14ac:dyDescent="0.15">
      <c r="A21" s="279"/>
      <c r="B21" s="280" t="s">
        <v>5</v>
      </c>
      <c r="C21" s="283"/>
      <c r="D21" s="284"/>
      <c r="E21" s="281"/>
      <c r="F21" s="287">
        <f>SUMIF(使用料計算表!$B$2:$M$2,C21,使用料計算表!$B4:$M4)+SUMIF(使用料計算表!$N$2:$W$2,E21,使用料計算表!$N4:$W4)</f>
        <v>0</v>
      </c>
      <c r="G21" s="288"/>
      <c r="H21" s="288"/>
      <c r="I21" s="289"/>
      <c r="J21" s="238" t="s">
        <v>32</v>
      </c>
      <c r="K21" s="239"/>
      <c r="L21" s="240"/>
      <c r="M21" s="233"/>
      <c r="N21" s="234"/>
      <c r="O21" s="115" t="s">
        <v>87</v>
      </c>
      <c r="P21" s="232">
        <f>M21*使用料計算表!B27</f>
        <v>0</v>
      </c>
      <c r="Q21" s="232"/>
      <c r="R21" s="232"/>
      <c r="S21" s="232"/>
      <c r="T21" s="232"/>
      <c r="U21" s="232"/>
      <c r="V21" s="232"/>
      <c r="W21" s="232"/>
      <c r="X21" s="232"/>
      <c r="Y21" s="232"/>
      <c r="Z21" s="492"/>
    </row>
    <row r="22" spans="1:26" ht="21" customHeight="1" x14ac:dyDescent="0.15">
      <c r="A22" s="244"/>
      <c r="B22" s="280"/>
      <c r="C22" s="285"/>
      <c r="D22" s="286"/>
      <c r="E22" s="282"/>
      <c r="F22" s="290"/>
      <c r="G22" s="291"/>
      <c r="H22" s="291"/>
      <c r="I22" s="292"/>
      <c r="J22" s="238" t="s">
        <v>94</v>
      </c>
      <c r="K22" s="239"/>
      <c r="L22" s="240"/>
      <c r="M22" s="233"/>
      <c r="N22" s="234"/>
      <c r="O22" s="115" t="s">
        <v>88</v>
      </c>
      <c r="P22" s="232">
        <f>M22*使用料計算表!B28</f>
        <v>0</v>
      </c>
      <c r="Q22" s="232"/>
      <c r="R22" s="232"/>
      <c r="S22" s="232"/>
      <c r="T22" s="232"/>
      <c r="U22" s="232"/>
      <c r="V22" s="232"/>
      <c r="W22" s="232"/>
      <c r="X22" s="232"/>
      <c r="Y22" s="232"/>
      <c r="Z22" s="492"/>
    </row>
    <row r="23" spans="1:26" ht="21" customHeight="1" x14ac:dyDescent="0.15">
      <c r="A23" s="279"/>
      <c r="B23" s="280" t="s">
        <v>6</v>
      </c>
      <c r="C23" s="283"/>
      <c r="D23" s="284"/>
      <c r="E23" s="281"/>
      <c r="F23" s="287">
        <f>SUMIF(使用料計算表!$B$2:$M$2,C23,使用料計算表!$B5:$M5)+SUMIF(使用料計算表!$N$2:$W$2,E23,使用料計算表!$N5:$W5)</f>
        <v>0</v>
      </c>
      <c r="G23" s="288"/>
      <c r="H23" s="288"/>
      <c r="I23" s="289"/>
      <c r="J23" s="238" t="s">
        <v>34</v>
      </c>
      <c r="K23" s="239"/>
      <c r="L23" s="240"/>
      <c r="M23" s="233"/>
      <c r="N23" s="234"/>
      <c r="O23" s="115" t="s">
        <v>88</v>
      </c>
      <c r="P23" s="232">
        <f>M23*使用料計算表!B29</f>
        <v>0</v>
      </c>
      <c r="Q23" s="232"/>
      <c r="R23" s="232"/>
      <c r="S23" s="232"/>
      <c r="T23" s="232"/>
      <c r="U23" s="232"/>
      <c r="V23" s="232"/>
      <c r="W23" s="232"/>
      <c r="X23" s="232"/>
      <c r="Y23" s="232"/>
      <c r="Z23" s="492"/>
    </row>
    <row r="24" spans="1:26" ht="21" customHeight="1" x14ac:dyDescent="0.15">
      <c r="A24" s="244"/>
      <c r="B24" s="280"/>
      <c r="C24" s="285"/>
      <c r="D24" s="286"/>
      <c r="E24" s="282"/>
      <c r="F24" s="290"/>
      <c r="G24" s="291"/>
      <c r="H24" s="291"/>
      <c r="I24" s="292"/>
      <c r="J24" s="238" t="s">
        <v>95</v>
      </c>
      <c r="K24" s="239"/>
      <c r="L24" s="240"/>
      <c r="M24" s="233"/>
      <c r="N24" s="234"/>
      <c r="O24" s="115" t="s">
        <v>88</v>
      </c>
      <c r="P24" s="232">
        <f>M24*使用料計算表!B30</f>
        <v>0</v>
      </c>
      <c r="Q24" s="232"/>
      <c r="R24" s="232"/>
      <c r="S24" s="232"/>
      <c r="T24" s="232"/>
      <c r="U24" s="232"/>
      <c r="V24" s="232"/>
      <c r="W24" s="232"/>
      <c r="X24" s="232"/>
      <c r="Y24" s="232"/>
      <c r="Z24" s="492"/>
    </row>
    <row r="25" spans="1:26" ht="21" customHeight="1" x14ac:dyDescent="0.15">
      <c r="A25" s="279"/>
      <c r="B25" s="280" t="s">
        <v>7</v>
      </c>
      <c r="C25" s="283"/>
      <c r="D25" s="284"/>
      <c r="E25" s="281"/>
      <c r="F25" s="287">
        <f>SUMIF(使用料計算表!$B$2:$M$2,C25,使用料計算表!$B6:$M6)+SUMIF(使用料計算表!$N$2:$W$2,E25,使用料計算表!$N6:$W6)</f>
        <v>0</v>
      </c>
      <c r="G25" s="288"/>
      <c r="H25" s="288"/>
      <c r="I25" s="289"/>
      <c r="J25" s="238" t="s">
        <v>178</v>
      </c>
      <c r="K25" s="239"/>
      <c r="L25" s="240"/>
      <c r="M25" s="233"/>
      <c r="N25" s="234"/>
      <c r="O25" s="115" t="s">
        <v>88</v>
      </c>
      <c r="P25" s="232">
        <f>M25*使用料計算表!B31</f>
        <v>0</v>
      </c>
      <c r="Q25" s="232"/>
      <c r="R25" s="232"/>
      <c r="S25" s="232"/>
      <c r="T25" s="232"/>
      <c r="U25" s="232"/>
      <c r="V25" s="232"/>
      <c r="W25" s="232"/>
      <c r="X25" s="232"/>
      <c r="Y25" s="232"/>
      <c r="Z25" s="492"/>
    </row>
    <row r="26" spans="1:26" ht="21" customHeight="1" x14ac:dyDescent="0.15">
      <c r="A26" s="244"/>
      <c r="B26" s="280"/>
      <c r="C26" s="285"/>
      <c r="D26" s="286"/>
      <c r="E26" s="282"/>
      <c r="F26" s="290"/>
      <c r="G26" s="291"/>
      <c r="H26" s="291"/>
      <c r="I26" s="292"/>
      <c r="J26" s="238" t="s">
        <v>179</v>
      </c>
      <c r="K26" s="239"/>
      <c r="L26" s="240"/>
      <c r="M26" s="233"/>
      <c r="N26" s="234"/>
      <c r="O26" s="115" t="s">
        <v>88</v>
      </c>
      <c r="P26" s="232">
        <f>M26*使用料計算表!B32</f>
        <v>0</v>
      </c>
      <c r="Q26" s="232"/>
      <c r="R26" s="232"/>
      <c r="S26" s="232"/>
      <c r="T26" s="232"/>
      <c r="U26" s="232"/>
      <c r="V26" s="232"/>
      <c r="W26" s="232"/>
      <c r="X26" s="232"/>
      <c r="Y26" s="232"/>
      <c r="Z26" s="492"/>
    </row>
    <row r="27" spans="1:26" ht="21" customHeight="1" x14ac:dyDescent="0.15">
      <c r="A27" s="279"/>
      <c r="B27" s="280" t="s">
        <v>8</v>
      </c>
      <c r="C27" s="283"/>
      <c r="D27" s="284"/>
      <c r="E27" s="281"/>
      <c r="F27" s="287">
        <f>SUMIF(使用料計算表!$B$2:$M$2,C27,使用料計算表!$B7:$M7)+SUMIF(使用料計算表!$N$2:$W$2,E27,使用料計算表!$N7:$W7)</f>
        <v>0</v>
      </c>
      <c r="G27" s="288"/>
      <c r="H27" s="288"/>
      <c r="I27" s="289"/>
      <c r="J27" s="238" t="s">
        <v>36</v>
      </c>
      <c r="K27" s="239"/>
      <c r="L27" s="240"/>
      <c r="M27" s="233"/>
      <c r="N27" s="234"/>
      <c r="O27" s="115" t="s">
        <v>87</v>
      </c>
      <c r="P27" s="232">
        <f>M27*使用料計算表!B33</f>
        <v>0</v>
      </c>
      <c r="Q27" s="232"/>
      <c r="R27" s="232"/>
      <c r="S27" s="232"/>
      <c r="T27" s="232"/>
      <c r="U27" s="232"/>
      <c r="V27" s="232"/>
      <c r="W27" s="232"/>
      <c r="X27" s="232"/>
      <c r="Y27" s="232"/>
      <c r="Z27" s="492"/>
    </row>
    <row r="28" spans="1:26" ht="21" customHeight="1" x14ac:dyDescent="0.15">
      <c r="A28" s="244"/>
      <c r="B28" s="280"/>
      <c r="C28" s="285"/>
      <c r="D28" s="286"/>
      <c r="E28" s="282"/>
      <c r="F28" s="290"/>
      <c r="G28" s="291"/>
      <c r="H28" s="291"/>
      <c r="I28" s="292"/>
      <c r="J28" s="238" t="s">
        <v>96</v>
      </c>
      <c r="K28" s="239"/>
      <c r="L28" s="240"/>
      <c r="M28" s="233"/>
      <c r="N28" s="234"/>
      <c r="O28" s="115" t="s">
        <v>88</v>
      </c>
      <c r="P28" s="232">
        <f>M28*使用料計算表!B34</f>
        <v>0</v>
      </c>
      <c r="Q28" s="232"/>
      <c r="R28" s="232"/>
      <c r="S28" s="232"/>
      <c r="T28" s="232"/>
      <c r="U28" s="232"/>
      <c r="V28" s="232"/>
      <c r="W28" s="232"/>
      <c r="X28" s="232"/>
      <c r="Y28" s="232"/>
      <c r="Z28" s="492"/>
    </row>
    <row r="29" spans="1:26" ht="21" customHeight="1" x14ac:dyDescent="0.15">
      <c r="A29" s="279"/>
      <c r="B29" s="280" t="s">
        <v>9</v>
      </c>
      <c r="C29" s="283"/>
      <c r="D29" s="284"/>
      <c r="E29" s="281"/>
      <c r="F29" s="287">
        <f>SUMIF(使用料計算表!$B$2:$M$2,C29,使用料計算表!$B8:$M8)+SUMIF(使用料計算表!$N$2:$W$2,E29,使用料計算表!$N8:$W8)</f>
        <v>0</v>
      </c>
      <c r="G29" s="288"/>
      <c r="H29" s="288"/>
      <c r="I29" s="289"/>
      <c r="J29" s="238" t="s">
        <v>23</v>
      </c>
      <c r="K29" s="239"/>
      <c r="L29" s="240"/>
      <c r="M29" s="233"/>
      <c r="N29" s="234"/>
      <c r="O29" s="115" t="s">
        <v>88</v>
      </c>
      <c r="P29" s="232">
        <f>M29*使用料計算表!B35</f>
        <v>0</v>
      </c>
      <c r="Q29" s="232"/>
      <c r="R29" s="232"/>
      <c r="S29" s="232"/>
      <c r="T29" s="232"/>
      <c r="U29" s="232"/>
      <c r="V29" s="232"/>
      <c r="W29" s="232"/>
      <c r="X29" s="232"/>
      <c r="Y29" s="232"/>
      <c r="Z29" s="492"/>
    </row>
    <row r="30" spans="1:26" ht="21" customHeight="1" x14ac:dyDescent="0.15">
      <c r="A30" s="244"/>
      <c r="B30" s="280"/>
      <c r="C30" s="285"/>
      <c r="D30" s="286"/>
      <c r="E30" s="282"/>
      <c r="F30" s="290"/>
      <c r="G30" s="291"/>
      <c r="H30" s="291"/>
      <c r="I30" s="292"/>
      <c r="J30" s="238" t="s">
        <v>24</v>
      </c>
      <c r="K30" s="239"/>
      <c r="L30" s="240"/>
      <c r="M30" s="233"/>
      <c r="N30" s="234"/>
      <c r="O30" s="115" t="s">
        <v>89</v>
      </c>
      <c r="P30" s="232">
        <f>M30*使用料計算表!B36</f>
        <v>0</v>
      </c>
      <c r="Q30" s="232"/>
      <c r="R30" s="232"/>
      <c r="S30" s="232"/>
      <c r="T30" s="232"/>
      <c r="U30" s="232"/>
      <c r="V30" s="232"/>
      <c r="W30" s="232"/>
      <c r="X30" s="232"/>
      <c r="Y30" s="232"/>
      <c r="Z30" s="492"/>
    </row>
    <row r="31" spans="1:26" ht="21" customHeight="1" x14ac:dyDescent="0.15">
      <c r="A31" s="279"/>
      <c r="B31" s="280" t="s">
        <v>10</v>
      </c>
      <c r="C31" s="283"/>
      <c r="D31" s="284"/>
      <c r="E31" s="281"/>
      <c r="F31" s="287">
        <f>SUMIF(使用料計算表!$B$2:$M$2,C31,使用料計算表!$B9:$M9)+SUMIF(使用料計算表!$N$2:$W$2,E31,使用料計算表!$N9:$W9)</f>
        <v>0</v>
      </c>
      <c r="G31" s="288"/>
      <c r="H31" s="288"/>
      <c r="I31" s="289"/>
      <c r="J31" s="238" t="s">
        <v>25</v>
      </c>
      <c r="K31" s="239"/>
      <c r="L31" s="240"/>
      <c r="M31" s="233"/>
      <c r="N31" s="234"/>
      <c r="O31" s="115" t="s">
        <v>89</v>
      </c>
      <c r="P31" s="232">
        <f>M31*使用料計算表!B37</f>
        <v>0</v>
      </c>
      <c r="Q31" s="232"/>
      <c r="R31" s="232"/>
      <c r="S31" s="232"/>
      <c r="T31" s="232"/>
      <c r="U31" s="232"/>
      <c r="V31" s="232"/>
      <c r="W31" s="232"/>
      <c r="X31" s="232"/>
      <c r="Y31" s="232"/>
      <c r="Z31" s="492"/>
    </row>
    <row r="32" spans="1:26" ht="21" customHeight="1" x14ac:dyDescent="0.15">
      <c r="A32" s="244"/>
      <c r="B32" s="280"/>
      <c r="C32" s="285"/>
      <c r="D32" s="286"/>
      <c r="E32" s="282"/>
      <c r="F32" s="290"/>
      <c r="G32" s="291"/>
      <c r="H32" s="291"/>
      <c r="I32" s="292"/>
      <c r="J32" s="162" t="s">
        <v>26</v>
      </c>
      <c r="K32" s="163">
        <v>150</v>
      </c>
      <c r="L32" s="164" t="s">
        <v>38</v>
      </c>
      <c r="M32" s="233"/>
      <c r="N32" s="234"/>
      <c r="O32" s="116" t="s">
        <v>86</v>
      </c>
      <c r="P32" s="200">
        <f>K32*M32</f>
        <v>0</v>
      </c>
      <c r="Q32" s="201"/>
      <c r="R32" s="201"/>
      <c r="S32" s="201"/>
      <c r="T32" s="201"/>
      <c r="U32" s="201"/>
      <c r="V32" s="201"/>
      <c r="W32" s="201"/>
      <c r="X32" s="201"/>
      <c r="Y32" s="201"/>
      <c r="Z32" s="203"/>
    </row>
    <row r="33" spans="1:27" ht="21" customHeight="1" x14ac:dyDescent="0.15">
      <c r="A33" s="279"/>
      <c r="B33" s="312" t="s">
        <v>11</v>
      </c>
      <c r="C33" s="283"/>
      <c r="D33" s="284"/>
      <c r="E33" s="281"/>
      <c r="F33" s="287">
        <f>SUMIF(使用料計算表!$B$2:$M$2,C33,使用料計算表!$B10:$M10)+SUMIF(使用料計算表!$N$2:$W$2,E33,使用料計算表!$N10:$W10)</f>
        <v>0</v>
      </c>
      <c r="G33" s="288"/>
      <c r="H33" s="288"/>
      <c r="I33" s="289"/>
      <c r="J33" s="302" t="s">
        <v>225</v>
      </c>
      <c r="K33" s="303"/>
      <c r="L33" s="304"/>
      <c r="M33" s="233"/>
      <c r="N33" s="234"/>
      <c r="O33" s="116" t="s">
        <v>86</v>
      </c>
      <c r="P33" s="298">
        <f>150*M33</f>
        <v>0</v>
      </c>
      <c r="Q33" s="299"/>
      <c r="R33" s="299"/>
      <c r="S33" s="299"/>
      <c r="T33" s="299"/>
      <c r="U33" s="299"/>
      <c r="V33" s="299"/>
      <c r="W33" s="299"/>
      <c r="X33" s="299"/>
      <c r="Y33" s="299"/>
      <c r="Z33" s="300"/>
    </row>
    <row r="34" spans="1:27" ht="21" customHeight="1" x14ac:dyDescent="0.15">
      <c r="A34" s="244"/>
      <c r="B34" s="312"/>
      <c r="C34" s="285"/>
      <c r="D34" s="286"/>
      <c r="E34" s="282"/>
      <c r="F34" s="290"/>
      <c r="G34" s="291"/>
      <c r="H34" s="291"/>
      <c r="I34" s="292"/>
      <c r="J34" s="302" t="s">
        <v>226</v>
      </c>
      <c r="K34" s="313"/>
      <c r="L34" s="314"/>
      <c r="M34" s="233"/>
      <c r="N34" s="234"/>
      <c r="O34" s="116" t="s">
        <v>86</v>
      </c>
      <c r="P34" s="298">
        <f>150*M34</f>
        <v>0</v>
      </c>
      <c r="Q34" s="299"/>
      <c r="R34" s="299"/>
      <c r="S34" s="299"/>
      <c r="T34" s="299"/>
      <c r="U34" s="299"/>
      <c r="V34" s="299"/>
      <c r="W34" s="299"/>
      <c r="X34" s="299"/>
      <c r="Y34" s="299"/>
      <c r="Z34" s="300"/>
    </row>
    <row r="35" spans="1:27" ht="21" customHeight="1" x14ac:dyDescent="0.15">
      <c r="A35" s="279"/>
      <c r="B35" s="310" t="s">
        <v>12</v>
      </c>
      <c r="C35" s="283"/>
      <c r="D35" s="284"/>
      <c r="E35" s="281"/>
      <c r="F35" s="287">
        <f>SUMIF(使用料計算表!$B$2:$M$2,C35,使用料計算表!$B11:$M11)+SUMIF(使用料計算表!$N$2:$W$2,E35,使用料計算表!$N11:$W11)</f>
        <v>0</v>
      </c>
      <c r="G35" s="288"/>
      <c r="H35" s="288"/>
      <c r="I35" s="289"/>
      <c r="J35" s="305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493"/>
    </row>
    <row r="36" spans="1:27" ht="21" customHeight="1" x14ac:dyDescent="0.15">
      <c r="A36" s="244"/>
      <c r="B36" s="311"/>
      <c r="C36" s="285"/>
      <c r="D36" s="286"/>
      <c r="E36" s="301"/>
      <c r="F36" s="295"/>
      <c r="G36" s="296"/>
      <c r="H36" s="296"/>
      <c r="I36" s="297"/>
      <c r="J36" s="307"/>
      <c r="K36" s="494"/>
      <c r="L36" s="494"/>
      <c r="M36" s="494"/>
      <c r="N36" s="494"/>
      <c r="O36" s="494"/>
      <c r="P36" s="494"/>
      <c r="Q36" s="494"/>
      <c r="R36" s="494"/>
      <c r="S36" s="494"/>
      <c r="T36" s="494"/>
      <c r="U36" s="494"/>
      <c r="V36" s="494"/>
      <c r="W36" s="494"/>
      <c r="X36" s="494"/>
      <c r="Y36" s="494"/>
      <c r="Z36" s="495"/>
    </row>
    <row r="37" spans="1:27" ht="21" customHeight="1" x14ac:dyDescent="0.15">
      <c r="A37" s="243"/>
      <c r="B37" s="241" t="s">
        <v>13</v>
      </c>
      <c r="C37" s="283"/>
      <c r="D37" s="284"/>
      <c r="E37" s="281"/>
      <c r="F37" s="287">
        <f>SUMIF(使用料計算表!$B$2:$M$2,C37,使用料計算表!$B12:$M12)+SUMIF(使用料計算表!$N$2:$W$2,E37,使用料計算表!$N12:$W12)</f>
        <v>0</v>
      </c>
      <c r="G37" s="288"/>
      <c r="H37" s="288"/>
      <c r="I37" s="289"/>
      <c r="J37" s="307"/>
      <c r="K37" s="494"/>
      <c r="L37" s="494"/>
      <c r="M37" s="494"/>
      <c r="N37" s="494"/>
      <c r="O37" s="494"/>
      <c r="P37" s="494"/>
      <c r="Q37" s="494"/>
      <c r="R37" s="494"/>
      <c r="S37" s="494"/>
      <c r="T37" s="494"/>
      <c r="U37" s="494"/>
      <c r="V37" s="494"/>
      <c r="W37" s="494"/>
      <c r="X37" s="494"/>
      <c r="Y37" s="494"/>
      <c r="Z37" s="495"/>
    </row>
    <row r="38" spans="1:27" ht="21" customHeight="1" x14ac:dyDescent="0.15">
      <c r="A38" s="244"/>
      <c r="B38" s="242"/>
      <c r="C38" s="285"/>
      <c r="D38" s="286"/>
      <c r="E38" s="282"/>
      <c r="F38" s="290"/>
      <c r="G38" s="291"/>
      <c r="H38" s="291"/>
      <c r="I38" s="292"/>
      <c r="J38" s="308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496"/>
      <c r="AA38" s="488"/>
    </row>
    <row r="39" spans="1:27" ht="41.25" customHeight="1" x14ac:dyDescent="0.15">
      <c r="A39" s="207" t="s">
        <v>51</v>
      </c>
      <c r="B39" s="208"/>
      <c r="C39" s="229"/>
      <c r="D39" s="230"/>
      <c r="E39" s="230"/>
      <c r="F39" s="293">
        <f>SUM(F19:I38)</f>
        <v>0</v>
      </c>
      <c r="G39" s="293"/>
      <c r="H39" s="293"/>
      <c r="I39" s="294"/>
      <c r="J39" s="200" t="s">
        <v>51</v>
      </c>
      <c r="K39" s="201"/>
      <c r="L39" s="201"/>
      <c r="M39" s="201"/>
      <c r="N39" s="201"/>
      <c r="O39" s="202"/>
      <c r="P39" s="200">
        <f>SUM(P19:Z34)</f>
        <v>0</v>
      </c>
      <c r="Q39" s="201"/>
      <c r="R39" s="201"/>
      <c r="S39" s="201"/>
      <c r="T39" s="201"/>
      <c r="U39" s="201"/>
      <c r="V39" s="201"/>
      <c r="W39" s="201"/>
      <c r="X39" s="201"/>
      <c r="Y39" s="201"/>
      <c r="Z39" s="203"/>
    </row>
    <row r="40" spans="1:27" ht="41.25" customHeight="1" x14ac:dyDescent="0.15">
      <c r="A40" s="216" t="s">
        <v>15</v>
      </c>
      <c r="B40" s="218" t="s">
        <v>102</v>
      </c>
      <c r="C40" s="219"/>
      <c r="D40" s="219"/>
      <c r="E40" s="219"/>
      <c r="F40" s="219"/>
      <c r="G40" s="219"/>
      <c r="H40" s="219"/>
      <c r="I40" s="220"/>
      <c r="J40" s="204" t="s">
        <v>233</v>
      </c>
      <c r="K40" s="205"/>
      <c r="L40" s="205"/>
      <c r="M40" s="205"/>
      <c r="N40" s="205"/>
      <c r="O40" s="206"/>
      <c r="P40" s="213">
        <f>F39+P39</f>
        <v>0</v>
      </c>
      <c r="Q40" s="214"/>
      <c r="R40" s="214"/>
      <c r="S40" s="214"/>
      <c r="T40" s="214"/>
      <c r="U40" s="214"/>
      <c r="V40" s="214"/>
      <c r="W40" s="214"/>
      <c r="X40" s="214"/>
      <c r="Y40" s="214"/>
      <c r="Z40" s="215"/>
    </row>
    <row r="41" spans="1:27" ht="41.25" customHeight="1" x14ac:dyDescent="0.15">
      <c r="A41" s="217"/>
      <c r="B41" s="221"/>
      <c r="C41" s="222"/>
      <c r="D41" s="222"/>
      <c r="E41" s="222"/>
      <c r="F41" s="222"/>
      <c r="G41" s="222"/>
      <c r="H41" s="222"/>
      <c r="I41" s="223"/>
      <c r="J41" s="224" t="s">
        <v>228</v>
      </c>
      <c r="K41" s="225"/>
      <c r="L41" s="226"/>
      <c r="M41" s="227">
        <f>P40</f>
        <v>0</v>
      </c>
      <c r="N41" s="225"/>
      <c r="O41" s="225"/>
      <c r="P41" s="225"/>
      <c r="Q41" s="225"/>
      <c r="R41" s="228" t="s">
        <v>229</v>
      </c>
      <c r="S41" s="228"/>
      <c r="T41" s="228"/>
      <c r="U41" s="228">
        <f>M41-ROUNDUP(M41/1.1,0)</f>
        <v>0</v>
      </c>
      <c r="V41" s="228"/>
      <c r="W41" s="228"/>
      <c r="X41" s="228"/>
      <c r="Y41" s="228"/>
      <c r="Z41" s="192" t="s">
        <v>38</v>
      </c>
    </row>
    <row r="42" spans="1:27" ht="20.25" customHeight="1" x14ac:dyDescent="0.15">
      <c r="A42" s="211" t="s">
        <v>148</v>
      </c>
      <c r="B42" s="194"/>
      <c r="C42" s="195"/>
      <c r="D42" s="195"/>
      <c r="E42" s="195"/>
      <c r="F42" s="195"/>
      <c r="G42" s="195"/>
      <c r="H42" s="196"/>
      <c r="I42" s="209" t="s">
        <v>180</v>
      </c>
      <c r="J42" s="264" t="s">
        <v>149</v>
      </c>
      <c r="K42" s="265"/>
      <c r="L42" s="266"/>
      <c r="M42" s="229" t="s">
        <v>220</v>
      </c>
      <c r="N42" s="230"/>
      <c r="O42" s="230"/>
      <c r="P42" s="208"/>
      <c r="Q42" s="264" t="s">
        <v>99</v>
      </c>
      <c r="R42" s="265"/>
      <c r="S42" s="266"/>
      <c r="T42" s="330" t="s">
        <v>27</v>
      </c>
      <c r="U42" s="331"/>
      <c r="V42" s="235"/>
      <c r="W42" s="236"/>
      <c r="X42" s="236"/>
      <c r="Y42" s="236"/>
      <c r="Z42" s="272"/>
    </row>
    <row r="43" spans="1:27" ht="75" customHeight="1" thickBot="1" x14ac:dyDescent="0.2">
      <c r="A43" s="212"/>
      <c r="B43" s="197"/>
      <c r="C43" s="198"/>
      <c r="D43" s="198"/>
      <c r="E43" s="198"/>
      <c r="F43" s="198"/>
      <c r="G43" s="198"/>
      <c r="H43" s="199"/>
      <c r="I43" s="210"/>
      <c r="J43" s="321"/>
      <c r="K43" s="322"/>
      <c r="L43" s="323"/>
      <c r="M43" s="324"/>
      <c r="N43" s="325"/>
      <c r="O43" s="325"/>
      <c r="P43" s="326"/>
      <c r="Q43" s="321"/>
      <c r="R43" s="322"/>
      <c r="S43" s="323"/>
      <c r="T43" s="332"/>
      <c r="U43" s="333"/>
      <c r="V43" s="327"/>
      <c r="W43" s="328"/>
      <c r="X43" s="328"/>
      <c r="Y43" s="328"/>
      <c r="Z43" s="329"/>
    </row>
  </sheetData>
  <mergeCells count="154">
    <mergeCell ref="J18:L18"/>
    <mergeCell ref="J19:L19"/>
    <mergeCell ref="F19:I20"/>
    <mergeCell ref="M27:N27"/>
    <mergeCell ref="P28:Z28"/>
    <mergeCell ref="M18:O18"/>
    <mergeCell ref="M33:N33"/>
    <mergeCell ref="P34:Z34"/>
    <mergeCell ref="M29:N29"/>
    <mergeCell ref="P29:Z29"/>
    <mergeCell ref="P31:Z31"/>
    <mergeCell ref="P32:Z32"/>
    <mergeCell ref="P30:Z30"/>
    <mergeCell ref="A17:B18"/>
    <mergeCell ref="C18:D18"/>
    <mergeCell ref="C14:H14"/>
    <mergeCell ref="A15:B15"/>
    <mergeCell ref="B19:B20"/>
    <mergeCell ref="A16:I16"/>
    <mergeCell ref="E23:E24"/>
    <mergeCell ref="C25:D26"/>
    <mergeCell ref="E27:E28"/>
    <mergeCell ref="C21:D22"/>
    <mergeCell ref="C27:D28"/>
    <mergeCell ref="A25:A26"/>
    <mergeCell ref="B21:B22"/>
    <mergeCell ref="B23:B24"/>
    <mergeCell ref="B25:B26"/>
    <mergeCell ref="A29:A30"/>
    <mergeCell ref="A31:A32"/>
    <mergeCell ref="A19:A20"/>
    <mergeCell ref="A21:A22"/>
    <mergeCell ref="A23:A24"/>
    <mergeCell ref="C33:D34"/>
    <mergeCell ref="C35:D36"/>
    <mergeCell ref="E29:E30"/>
    <mergeCell ref="C29:D30"/>
    <mergeCell ref="A35:A36"/>
    <mergeCell ref="B35:B36"/>
    <mergeCell ref="A33:A34"/>
    <mergeCell ref="B33:B34"/>
    <mergeCell ref="J34:L34"/>
    <mergeCell ref="J30:L30"/>
    <mergeCell ref="F33:I34"/>
    <mergeCell ref="J31:L31"/>
    <mergeCell ref="B29:B30"/>
    <mergeCell ref="B31:B32"/>
    <mergeCell ref="E25:E26"/>
    <mergeCell ref="E35:E36"/>
    <mergeCell ref="J33:L33"/>
    <mergeCell ref="E33:E34"/>
    <mergeCell ref="F29:I30"/>
    <mergeCell ref="J35:Z38"/>
    <mergeCell ref="E37:E38"/>
    <mergeCell ref="M34:N34"/>
    <mergeCell ref="E31:E32"/>
    <mergeCell ref="F31:I32"/>
    <mergeCell ref="F27:I28"/>
    <mergeCell ref="F25:I26"/>
    <mergeCell ref="M26:N26"/>
    <mergeCell ref="M28:N28"/>
    <mergeCell ref="J27:L27"/>
    <mergeCell ref="P27:Z27"/>
    <mergeCell ref="M30:N30"/>
    <mergeCell ref="M31:N31"/>
    <mergeCell ref="C15:L15"/>
    <mergeCell ref="M15:Q15"/>
    <mergeCell ref="R15:W15"/>
    <mergeCell ref="A12:B12"/>
    <mergeCell ref="A27:A28"/>
    <mergeCell ref="B27:B28"/>
    <mergeCell ref="E21:E22"/>
    <mergeCell ref="C23:D24"/>
    <mergeCell ref="P23:Z23"/>
    <mergeCell ref="C19:D20"/>
    <mergeCell ref="J21:L21"/>
    <mergeCell ref="M23:N23"/>
    <mergeCell ref="M22:N22"/>
    <mergeCell ref="E19:E20"/>
    <mergeCell ref="J22:L22"/>
    <mergeCell ref="J23:L23"/>
    <mergeCell ref="M21:N21"/>
    <mergeCell ref="P22:Z22"/>
    <mergeCell ref="J26:L26"/>
    <mergeCell ref="J20:L20"/>
    <mergeCell ref="F21:I22"/>
    <mergeCell ref="M24:N24"/>
    <mergeCell ref="M19:N19"/>
    <mergeCell ref="F23:I24"/>
    <mergeCell ref="A1:Z1"/>
    <mergeCell ref="C10:Z10"/>
    <mergeCell ref="M14:O14"/>
    <mergeCell ref="Q14:R14"/>
    <mergeCell ref="S14:Z14"/>
    <mergeCell ref="A10:B10"/>
    <mergeCell ref="A11:B11"/>
    <mergeCell ref="C11:Z11"/>
    <mergeCell ref="Q12:Z12"/>
    <mergeCell ref="J14:L14"/>
    <mergeCell ref="M5:Y5"/>
    <mergeCell ref="M6:Y6"/>
    <mergeCell ref="M7:Y7"/>
    <mergeCell ref="M8:Y8"/>
    <mergeCell ref="A13:B13"/>
    <mergeCell ref="A14:B14"/>
    <mergeCell ref="F2:O2"/>
    <mergeCell ref="P18:Z18"/>
    <mergeCell ref="P21:Z21"/>
    <mergeCell ref="M25:N25"/>
    <mergeCell ref="P24:Z24"/>
    <mergeCell ref="M20:N20"/>
    <mergeCell ref="C17:E17"/>
    <mergeCell ref="J25:L25"/>
    <mergeCell ref="B37:B38"/>
    <mergeCell ref="A37:A38"/>
    <mergeCell ref="M32:N32"/>
    <mergeCell ref="P26:Z26"/>
    <mergeCell ref="J29:L29"/>
    <mergeCell ref="P19:Z19"/>
    <mergeCell ref="F17:I18"/>
    <mergeCell ref="J16:Z17"/>
    <mergeCell ref="J24:L24"/>
    <mergeCell ref="P25:Z25"/>
    <mergeCell ref="P20:Z20"/>
    <mergeCell ref="F37:I38"/>
    <mergeCell ref="F35:I36"/>
    <mergeCell ref="C37:D38"/>
    <mergeCell ref="C31:D32"/>
    <mergeCell ref="P33:Z33"/>
    <mergeCell ref="J28:L28"/>
    <mergeCell ref="B42:H43"/>
    <mergeCell ref="J39:O39"/>
    <mergeCell ref="P39:Z39"/>
    <mergeCell ref="J40:O40"/>
    <mergeCell ref="A39:B39"/>
    <mergeCell ref="I42:I43"/>
    <mergeCell ref="A42:A43"/>
    <mergeCell ref="P40:Z40"/>
    <mergeCell ref="A40:A41"/>
    <mergeCell ref="B40:I41"/>
    <mergeCell ref="J41:L41"/>
    <mergeCell ref="M41:Q41"/>
    <mergeCell ref="R41:T41"/>
    <mergeCell ref="U41:Y41"/>
    <mergeCell ref="C39:E39"/>
    <mergeCell ref="F39:I39"/>
    <mergeCell ref="J43:L43"/>
    <mergeCell ref="M43:P43"/>
    <mergeCell ref="Q43:S43"/>
    <mergeCell ref="V42:Z43"/>
    <mergeCell ref="T42:U43"/>
    <mergeCell ref="Q42:S42"/>
    <mergeCell ref="M42:P42"/>
    <mergeCell ref="J42:L42"/>
  </mergeCells>
  <phoneticPr fontId="2"/>
  <dataValidations xWindow="468" yWindow="410" count="29">
    <dataValidation type="list" imeMode="off" allowBlank="1" showInputMessage="1" showErrorMessage="1" errorTitle="使用した部屋への入力" error="選択してください。" promptTitle="○の入力" prompt="使用した部屋に○を選択してください。" sqref="A19:A35" xr:uid="{00000000-0002-0000-0000-000000000000}">
      <formula1>"○"</formula1>
    </dataValidation>
    <dataValidation imeMode="on" allowBlank="1" showInputMessage="1" showErrorMessage="1" promptTitle="宛名の入力" prompt="宛名を入力してください。" sqref="C5:C6" xr:uid="{00000000-0002-0000-0000-000001000000}"/>
    <dataValidation type="list" imeMode="off" allowBlank="1" showInputMessage="1" showErrorMessage="1" errorTitle="年の入力間違い" error="必ず選択してください。" promptTitle="年の入力" prompt="選択してください。" sqref="S3 E12" xr:uid="{00000000-0002-0000-0000-000002000000}">
      <formula1>"1,2,3,4,5,6,7,8,9,10,11,12,13,14,15,16,17,18,19,20,21,22,23,24,25,26,27,28,29,30,31,32,33,34,35,36,37,38,39,40,41,42,43,44,45,46,47,48,49,50,51,52,53,54,55,56,57,58,59,60"</formula1>
    </dataValidation>
    <dataValidation type="list" imeMode="off" allowBlank="1" showInputMessage="1" showErrorMessage="1" errorTitle="月の入力間違い" error="必ず選択してください。" promptTitle="月の入力" prompt="選択してくでさい。" sqref="U3 G12" xr:uid="{00000000-0002-0000-0000-000003000000}">
      <formula1>"1,2,3,4,5,6,7,8,9,10,11,12"</formula1>
    </dataValidation>
    <dataValidation type="list" imeMode="off" allowBlank="1" showInputMessage="1" showErrorMessage="1" errorTitle="日の入力" error="必ず選択してください。" promptTitle="日の入力" prompt="選択してください。" sqref="W3 I12" xr:uid="{00000000-0002-0000-0000-000004000000}">
      <formula1>"1,2,3,4,5,6,7,8,9,10,11,12,13,14,15,16,17,18,19,20,21,22,23,24,25,26,27,28,29,30,31"</formula1>
    </dataValidation>
    <dataValidation type="whole" imeMode="off" allowBlank="1" showInputMessage="1" showErrorMessage="1" errorTitle="参加人数入力間違い" error="整数を入力してください。" promptTitle="参加人数の入力" prompt="参加者数を入力してください。" sqref="C14:H14" xr:uid="{00000000-0002-0000-0000-000005000000}">
      <formula1>1</formula1>
      <formula2>2000</formula2>
    </dataValidation>
    <dataValidation type="list" imeMode="off" allowBlank="1" showInputMessage="1" showErrorMessage="1" errorTitle="入力間違い" error="必ず選択してください。" promptTitle="開始時間（時）の入力" prompt="選択してください。" sqref="E13" xr:uid="{00000000-0002-0000-0000-000006000000}">
      <formula1>"7,8,9,10,11,12,13,14,15,16,17,18,19,20,21,22,23"</formula1>
    </dataValidation>
    <dataValidation type="list" imeMode="off" allowBlank="1" showInputMessage="1" showErrorMessage="1" errorTitle="入力間違い" error="必ず選択してください。" promptTitle="開始時間（分）の入力" prompt="選択してください。" sqref="G13" xr:uid="{00000000-0002-0000-0000-000007000000}">
      <formula1>"00,10,15,20,30,40,45,50"</formula1>
    </dataValidation>
    <dataValidation type="list" allowBlank="1" showInputMessage="1" showErrorMessage="1" errorTitle="入力間違い" error="選択してください。" promptTitle="入場料徴収の有無" prompt="有か無かを選択してください。" sqref="C15" xr:uid="{00000000-0002-0000-0000-000008000000}">
      <formula1>"有,無"</formula1>
    </dataValidation>
    <dataValidation imeMode="off" allowBlank="1" showInputMessage="1" showErrorMessage="1" promptTitle="入場料徴収時の金額の入力" prompt="入場料徴収時の金額を記載してください。" sqref="R15:W15" xr:uid="{00000000-0002-0000-0000-000009000000}"/>
    <dataValidation type="list" imeMode="off" allowBlank="1" showInputMessage="1" showErrorMessage="1" errorTitle="入力間違い" error="必ず選択してください。" promptTitle="電気料の時間単価の入力" prompt="電気料の時間単価を選択してください。" sqref="K32" xr:uid="{00000000-0002-0000-0000-00000A000000}">
      <formula1>"150,250,350"</formula1>
    </dataValidation>
    <dataValidation type="list" imeMode="off" allowBlank="1" showInputMessage="1" showErrorMessage="1" errorTitle="入力間違い" error="選択してください。" promptTitle="時間外加算時の入力" prompt="夜９時以降の利用時に超過時間（１時間単位）を選択してください。" sqref="E19:E35 E37" xr:uid="{00000000-0002-0000-0000-00000B000000}">
      <formula1>"1,2,3,4,5,1#,2#,3#,4#,5#"</formula1>
    </dataValidation>
    <dataValidation type="whole" imeMode="off" operator="greaterThanOrEqual" allowBlank="1" showInputMessage="1" showErrorMessage="1" errorTitle="入力ミス" error="１～１０の整数を入力してください。_x000a_" promptTitle="使用した数の入力" prompt="使用した台数を整数で入力してください。" sqref="M19:N34" xr:uid="{00000000-0002-0000-0000-00000C000000}">
      <formula1>0</formula1>
    </dataValidation>
    <dataValidation type="list" imeMode="off" allowBlank="1" showInputMessage="1" showErrorMessage="1" errorTitle="入力間違い" error="必ず選択してください。" promptTitle="利用区分の選択" prompt="下記の区分を参照して選択してください。" sqref="C19:D38" xr:uid="{00000000-0002-0000-0000-00000D000000}">
      <formula1>"A,B,C,D,A+D,C+D,A#,B#,C#,D#,A#+D#,C#+D#"</formula1>
    </dataValidation>
    <dataValidation imeMode="on" allowBlank="1" showInputMessage="1" showErrorMessage="1" promptTitle="住所を入力" prompt="住所を記載してください。" sqref="M7" xr:uid="{00000000-0002-0000-0000-00000E000000}"/>
    <dataValidation imeMode="on" allowBlank="1" showInputMessage="1" showErrorMessage="1" promptTitle="団体名を入力" prompt="使用団体長名を記載してください。_x000a_例：～課長、～所長、～センター所長　等" sqref="M5" xr:uid="{00000000-0002-0000-0000-00000F000000}"/>
    <dataValidation imeMode="off" allowBlank="1" showInputMessage="1" showErrorMessage="1" promptTitle="電話番号の入力" prompt="電話番号を入力してください。" sqref="M8" xr:uid="{00000000-0002-0000-0000-000010000000}"/>
    <dataValidation imeMode="on" allowBlank="1" showInputMessage="1" showErrorMessage="1" promptTitle="利用責任者名の入力" prompt="利用される方の部署、役職、氏名を記入してください。_x000a_例：○○課○○班係長○○　○○_x000a_" sqref="S14:Z14" xr:uid="{00000000-0002-0000-0000-000011000000}"/>
    <dataValidation imeMode="on" allowBlank="1" showInputMessage="1" showErrorMessage="1" promptTitle="利用目的の入力" prompt="会議等の名称を記載してください。" sqref="C10:Z10" xr:uid="{00000000-0002-0000-0000-000012000000}"/>
    <dataValidation allowBlank="1" showInputMessage="1" showErrorMessage="1" errorTitle="整数の入力" error="整数以外を入力しないでください。" promptTitle="駐車予定台数の入力" prompt="駐車予定台数を入力してください。" sqref="M14:O14" xr:uid="{00000000-0002-0000-0000-000013000000}"/>
    <dataValidation type="list" imeMode="off" allowBlank="1" showInputMessage="1" showErrorMessage="1" errorTitle="入力間違い" error="必ず選択してください。" promptTitle="終了時間（分）の入力" prompt="選択してください。" sqref="L13" xr:uid="{00000000-0002-0000-0000-000014000000}">
      <formula1>"00,10,15,20,30,40,45,50"</formula1>
    </dataValidation>
    <dataValidation type="list" imeMode="off" allowBlank="1" showInputMessage="1" showErrorMessage="1" errorTitle="入力間違い" error="必ず選択してください。" promptTitle="終了時間（時）の入力" prompt="選択してください。" sqref="J13" xr:uid="{00000000-0002-0000-0000-000015000000}">
      <formula1>"7,8,9,10,11,12,13,14,15,16,17,18,19,20,21,22,23"</formula1>
    </dataValidation>
    <dataValidation type="list" imeMode="off" allowBlank="1" showInputMessage="1" showErrorMessage="1" errorTitle="曜日の入力間違い" error="必ず選択してください。" promptTitle="曜日の入力" prompt="選択してください。" sqref="K12" xr:uid="{00000000-0002-0000-0000-000016000000}">
      <formula1>"月,火,水,木,金,土,日"</formula1>
    </dataValidation>
    <dataValidation type="list" allowBlank="1" showInputMessage="1" showErrorMessage="1" sqref="R13" xr:uid="{00000000-0002-0000-0000-000017000000}">
      <formula1>"7,8,,9,10,11,12,13,14,15,16,17,18,19,20,21,22,23"</formula1>
    </dataValidation>
    <dataValidation type="list" allowBlank="1" showInputMessage="1" showErrorMessage="1" sqref="T13" xr:uid="{00000000-0002-0000-0000-000018000000}">
      <formula1>"00,10,15,20,30,40,45,50,"</formula1>
    </dataValidation>
    <dataValidation type="list" allowBlank="1" showInputMessage="1" showErrorMessage="1" sqref="W13" xr:uid="{00000000-0002-0000-0000-000019000000}">
      <formula1>"7,8,9,10,11,12,13,14,15,16,17,18,19,20,21,22,23"</formula1>
    </dataValidation>
    <dataValidation type="list" allowBlank="1" showInputMessage="1" showErrorMessage="1" sqref="Y13" xr:uid="{00000000-0002-0000-0000-00001A000000}">
      <formula1>"00,10,15,20,30,40,45,50"</formula1>
    </dataValidation>
    <dataValidation type="list" imeMode="off" allowBlank="1" showInputMessage="1" showErrorMessage="1" errorTitle="使用した部屋への入力" error="選択してください。" promptTitle="○の入力" prompt="使用した機器に○を選択してください。" sqref="A37" xr:uid="{00000000-0002-0000-0000-00001B000000}">
      <formula1>"○"</formula1>
    </dataValidation>
    <dataValidation imeMode="on" allowBlank="1" showInputMessage="1" showErrorMessage="1" sqref="M6:Y6" xr:uid="{00000000-0002-0000-0000-00001C000000}"/>
  </dataValidations>
  <printOptions horizontalCentered="1"/>
  <pageMargins left="0.43307086614173229" right="0.43307086614173229" top="0.51181102362204722" bottom="0.55118110236220474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  <pageSetUpPr fitToPage="1"/>
  </sheetPr>
  <dimension ref="A1:AA45"/>
  <sheetViews>
    <sheetView showGridLines="0" showZeros="0" zoomScale="85" zoomScaleNormal="85" zoomScaleSheetLayoutView="75" workbookViewId="0">
      <selection activeCell="J41" sqref="J41:L41"/>
    </sheetView>
  </sheetViews>
  <sheetFormatPr defaultRowHeight="13.5" x14ac:dyDescent="0.15"/>
  <cols>
    <col min="1" max="1" width="5" customWidth="1"/>
    <col min="2" max="2" width="16.875" customWidth="1"/>
    <col min="3" max="4" width="4.75" customWidth="1"/>
    <col min="5" max="5" width="4.875" customWidth="1"/>
    <col min="6" max="6" width="4" customWidth="1"/>
    <col min="7" max="7" width="4.5" customWidth="1"/>
    <col min="8" max="9" width="4" customWidth="1"/>
    <col min="10" max="10" width="6.875" customWidth="1"/>
    <col min="11" max="12" width="3.625" customWidth="1"/>
    <col min="13" max="13" width="2.75" customWidth="1"/>
    <col min="14" max="14" width="3.875" customWidth="1"/>
    <col min="15" max="16" width="3.5" customWidth="1"/>
    <col min="17" max="17" width="4.75" customWidth="1"/>
    <col min="18" max="18" width="3.5" customWidth="1"/>
    <col min="19" max="19" width="3.375" customWidth="1"/>
    <col min="20" max="20" width="3.5" customWidth="1"/>
    <col min="21" max="21" width="2.5" customWidth="1"/>
    <col min="22" max="22" width="3.375" customWidth="1"/>
    <col min="23" max="23" width="3.125" customWidth="1"/>
    <col min="24" max="24" width="2.5" customWidth="1"/>
    <col min="25" max="25" width="3" customWidth="1"/>
    <col min="26" max="26" width="2.875" customWidth="1"/>
  </cols>
  <sheetData>
    <row r="1" spans="1:27" ht="30.75" customHeight="1" x14ac:dyDescent="0.15">
      <c r="A1" s="428" t="s">
        <v>28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6" t="s">
        <v>104</v>
      </c>
    </row>
    <row r="2" spans="1:27" ht="22.5" customHeight="1" x14ac:dyDescent="0.15">
      <c r="B2" s="55"/>
      <c r="C2" s="55"/>
      <c r="D2" s="55"/>
      <c r="E2" s="55"/>
      <c r="F2" s="55"/>
      <c r="G2" s="55"/>
      <c r="H2" s="55"/>
      <c r="I2" s="55"/>
      <c r="J2" s="55"/>
      <c r="K2" s="55"/>
      <c r="P2" s="55"/>
      <c r="Q2" s="55" t="s">
        <v>193</v>
      </c>
      <c r="R2" s="89">
        <f>E12</f>
        <v>0</v>
      </c>
      <c r="S2" t="s">
        <v>42</v>
      </c>
      <c r="T2" s="89">
        <f>G12</f>
        <v>0</v>
      </c>
      <c r="U2" t="s">
        <v>39</v>
      </c>
      <c r="V2" s="89">
        <f>I12</f>
        <v>0</v>
      </c>
      <c r="W2" t="s">
        <v>40</v>
      </c>
    </row>
    <row r="3" spans="1:27" ht="19.5" customHeight="1" x14ac:dyDescent="0.15">
      <c r="B3" s="429">
        <f>利用申込書!M5</f>
        <v>0</v>
      </c>
      <c r="C3" s="429"/>
      <c r="D3" s="429"/>
      <c r="E3" s="429"/>
      <c r="F3" s="429"/>
      <c r="G3" s="429"/>
      <c r="H3" t="s">
        <v>30</v>
      </c>
    </row>
    <row r="4" spans="1:27" ht="19.5" customHeight="1" x14ac:dyDescent="0.15">
      <c r="P4" t="s">
        <v>230</v>
      </c>
    </row>
    <row r="5" spans="1:27" ht="14.25" customHeight="1" x14ac:dyDescent="0.15">
      <c r="R5" t="s">
        <v>103</v>
      </c>
    </row>
    <row r="6" spans="1:27" ht="14.25" customHeight="1" x14ac:dyDescent="0.15">
      <c r="P6" t="s">
        <v>231</v>
      </c>
    </row>
    <row r="7" spans="1:27" ht="14.25" customHeight="1" x14ac:dyDescent="0.15">
      <c r="P7" t="s">
        <v>80</v>
      </c>
    </row>
    <row r="8" spans="1:27" ht="14.25" customHeight="1" x14ac:dyDescent="0.15">
      <c r="P8" t="s">
        <v>232</v>
      </c>
    </row>
    <row r="9" spans="1:27" ht="19.5" customHeight="1" thickBot="1" x14ac:dyDescent="0.2">
      <c r="A9" t="s">
        <v>29</v>
      </c>
    </row>
    <row r="10" spans="1:27" ht="24" customHeight="1" x14ac:dyDescent="0.15">
      <c r="A10" s="404" t="s">
        <v>0</v>
      </c>
      <c r="B10" s="405"/>
      <c r="C10" s="430">
        <f>利用申込書!C10</f>
        <v>0</v>
      </c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1"/>
      <c r="Y10" s="431"/>
      <c r="Z10" s="432"/>
    </row>
    <row r="11" spans="1:27" ht="21" customHeight="1" x14ac:dyDescent="0.15">
      <c r="A11" s="398" t="s">
        <v>1</v>
      </c>
      <c r="B11" s="399"/>
      <c r="C11" s="425" t="s">
        <v>159</v>
      </c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33"/>
      <c r="T11" s="433"/>
      <c r="U11" s="433"/>
      <c r="V11" s="433"/>
      <c r="W11" s="433"/>
      <c r="X11" s="433"/>
      <c r="Y11" s="433"/>
      <c r="Z11" s="434"/>
    </row>
    <row r="12" spans="1:27" ht="21" customHeight="1" x14ac:dyDescent="0.15">
      <c r="A12" s="406" t="s">
        <v>46</v>
      </c>
      <c r="B12" s="407"/>
      <c r="C12" s="95"/>
      <c r="D12" s="94" t="s">
        <v>193</v>
      </c>
      <c r="E12" s="90">
        <f>利用申込書!E12</f>
        <v>0</v>
      </c>
      <c r="F12" t="s">
        <v>42</v>
      </c>
      <c r="G12" s="90">
        <f>利用申込書!G12</f>
        <v>0</v>
      </c>
      <c r="H12" s="56" t="s">
        <v>39</v>
      </c>
      <c r="I12" s="90">
        <f>利用申込書!I12</f>
        <v>0</v>
      </c>
      <c r="J12" s="56" t="s">
        <v>214</v>
      </c>
      <c r="K12" s="90">
        <f>利用申込書!K12</f>
        <v>0</v>
      </c>
      <c r="L12" s="56" t="s">
        <v>41</v>
      </c>
      <c r="M12" s="56"/>
      <c r="N12" s="56"/>
      <c r="O12" s="56"/>
      <c r="P12" s="57"/>
      <c r="Q12" s="435" t="s">
        <v>47</v>
      </c>
      <c r="R12" s="436"/>
      <c r="S12" s="436"/>
      <c r="T12" s="436"/>
      <c r="U12" s="436"/>
      <c r="V12" s="436"/>
      <c r="W12" s="436"/>
      <c r="X12" s="436"/>
      <c r="Y12" s="436"/>
      <c r="Z12" s="437"/>
    </row>
    <row r="13" spans="1:27" ht="21" customHeight="1" x14ac:dyDescent="0.15">
      <c r="A13" s="406" t="s">
        <v>14</v>
      </c>
      <c r="B13" s="407"/>
      <c r="C13" s="58"/>
      <c r="D13" s="59"/>
      <c r="E13" s="91">
        <f>利用申込書!E13</f>
        <v>0</v>
      </c>
      <c r="F13" s="59" t="s">
        <v>43</v>
      </c>
      <c r="G13" s="60">
        <f>利用申込書!G13</f>
        <v>0</v>
      </c>
      <c r="H13" s="59" t="s">
        <v>44</v>
      </c>
      <c r="I13" s="61" t="s">
        <v>152</v>
      </c>
      <c r="J13" s="91">
        <f>利用申込書!J13</f>
        <v>0</v>
      </c>
      <c r="K13" s="59" t="s">
        <v>43</v>
      </c>
      <c r="L13" s="60">
        <f>利用申込書!L13</f>
        <v>0</v>
      </c>
      <c r="M13" s="59" t="s">
        <v>44</v>
      </c>
      <c r="N13" s="60"/>
      <c r="O13" s="60"/>
      <c r="P13" s="59"/>
      <c r="Q13" s="62"/>
      <c r="R13" s="88">
        <f>利用申込書!R13</f>
        <v>0</v>
      </c>
      <c r="S13" s="63" t="s">
        <v>43</v>
      </c>
      <c r="T13" s="44">
        <f>利用申込書!T13</f>
        <v>0</v>
      </c>
      <c r="U13" s="63" t="s">
        <v>44</v>
      </c>
      <c r="V13" s="60" t="s">
        <v>152</v>
      </c>
      <c r="W13" s="88">
        <f>利用申込書!W13</f>
        <v>0</v>
      </c>
      <c r="X13" s="63" t="s">
        <v>43</v>
      </c>
      <c r="Y13" s="44">
        <f>利用申込書!Y13</f>
        <v>0</v>
      </c>
      <c r="Z13" s="64" t="s">
        <v>44</v>
      </c>
    </row>
    <row r="14" spans="1:27" ht="21" customHeight="1" x14ac:dyDescent="0.15">
      <c r="A14" s="398" t="s">
        <v>2</v>
      </c>
      <c r="B14" s="399"/>
      <c r="C14" s="441">
        <f>利用申込書!C14</f>
        <v>0</v>
      </c>
      <c r="D14" s="442"/>
      <c r="E14" s="442"/>
      <c r="F14" s="442"/>
      <c r="G14" s="442"/>
      <c r="H14" s="442"/>
      <c r="I14" s="65" t="s">
        <v>45</v>
      </c>
      <c r="J14" s="425" t="s">
        <v>101</v>
      </c>
      <c r="K14" s="426"/>
      <c r="L14" s="427"/>
      <c r="M14" s="438">
        <f>利用申込書!M14</f>
        <v>0</v>
      </c>
      <c r="N14" s="393"/>
      <c r="O14" s="393"/>
      <c r="P14" s="65" t="s">
        <v>88</v>
      </c>
      <c r="Q14" s="439" t="s">
        <v>207</v>
      </c>
      <c r="R14" s="440"/>
      <c r="S14" s="433">
        <f>利用申込書!S14</f>
        <v>0</v>
      </c>
      <c r="T14" s="433"/>
      <c r="U14" s="433"/>
      <c r="V14" s="433"/>
      <c r="W14" s="433"/>
      <c r="X14" s="433"/>
      <c r="Y14" s="433"/>
      <c r="Z14" s="434"/>
    </row>
    <row r="15" spans="1:27" ht="21" customHeight="1" x14ac:dyDescent="0.15">
      <c r="A15" s="398" t="s">
        <v>3</v>
      </c>
      <c r="B15" s="399"/>
      <c r="C15" s="344" t="str">
        <f>利用申込書!C15</f>
        <v>無</v>
      </c>
      <c r="D15" s="345"/>
      <c r="E15" s="345"/>
      <c r="F15" s="345"/>
      <c r="G15" s="345"/>
      <c r="H15" s="345"/>
      <c r="I15" s="345"/>
      <c r="J15" s="345"/>
      <c r="K15" s="345"/>
      <c r="L15" s="345"/>
      <c r="M15" s="443" t="s">
        <v>153</v>
      </c>
      <c r="N15" s="443"/>
      <c r="O15" s="443"/>
      <c r="P15" s="443"/>
      <c r="Q15" s="443"/>
      <c r="R15" s="395">
        <f>利用申込書!R15</f>
        <v>0</v>
      </c>
      <c r="S15" s="395"/>
      <c r="T15" s="395"/>
      <c r="U15" s="395"/>
      <c r="V15" s="395"/>
      <c r="W15" s="395"/>
      <c r="X15" s="67" t="s">
        <v>50</v>
      </c>
      <c r="Y15" s="66"/>
      <c r="Z15" s="68"/>
    </row>
    <row r="16" spans="1:27" ht="21" customHeight="1" x14ac:dyDescent="0.15">
      <c r="A16" s="410" t="s">
        <v>53</v>
      </c>
      <c r="B16" s="350"/>
      <c r="C16" s="350"/>
      <c r="D16" s="350"/>
      <c r="E16" s="350"/>
      <c r="F16" s="350"/>
      <c r="G16" s="350"/>
      <c r="H16" s="350"/>
      <c r="I16" s="400"/>
      <c r="J16" s="346" t="s">
        <v>19</v>
      </c>
      <c r="K16" s="350"/>
      <c r="L16" s="350"/>
      <c r="M16" s="350"/>
      <c r="N16" s="350"/>
      <c r="O16" s="350"/>
      <c r="P16" s="350"/>
      <c r="Q16" s="350"/>
      <c r="R16" s="350"/>
      <c r="S16" s="350"/>
      <c r="T16" s="56"/>
      <c r="U16" s="56"/>
      <c r="V16" s="56"/>
      <c r="W16" s="56"/>
      <c r="X16" s="56"/>
      <c r="Y16" s="56"/>
      <c r="Z16" s="75"/>
    </row>
    <row r="17" spans="1:26" ht="21" customHeight="1" x14ac:dyDescent="0.15">
      <c r="A17" s="410" t="s">
        <v>52</v>
      </c>
      <c r="B17" s="350"/>
      <c r="C17" s="346" t="s">
        <v>15</v>
      </c>
      <c r="D17" s="350"/>
      <c r="E17" s="400"/>
      <c r="F17" s="346" t="s">
        <v>16</v>
      </c>
      <c r="G17" s="350"/>
      <c r="H17" s="350"/>
      <c r="I17" s="400"/>
      <c r="J17" s="351"/>
      <c r="K17" s="352"/>
      <c r="L17" s="352"/>
      <c r="M17" s="352"/>
      <c r="N17" s="352"/>
      <c r="O17" s="352"/>
      <c r="P17" s="412"/>
      <c r="Q17" s="412"/>
      <c r="R17" s="412"/>
      <c r="S17" s="412"/>
      <c r="Z17" s="76"/>
    </row>
    <row r="18" spans="1:26" ht="21" customHeight="1" x14ac:dyDescent="0.15">
      <c r="A18" s="411"/>
      <c r="B18" s="352"/>
      <c r="C18" s="351"/>
      <c r="D18" s="401"/>
      <c r="E18" s="69" t="s">
        <v>79</v>
      </c>
      <c r="F18" s="351"/>
      <c r="G18" s="352"/>
      <c r="H18" s="352"/>
      <c r="I18" s="402"/>
      <c r="J18" s="351" t="s">
        <v>17</v>
      </c>
      <c r="K18" s="352"/>
      <c r="L18" s="402"/>
      <c r="M18" s="351" t="s">
        <v>18</v>
      </c>
      <c r="N18" s="352"/>
      <c r="O18" s="352"/>
      <c r="P18" s="344" t="s">
        <v>16</v>
      </c>
      <c r="Q18" s="345"/>
      <c r="R18" s="345"/>
      <c r="S18" s="345"/>
      <c r="T18" s="345"/>
      <c r="U18" s="345"/>
      <c r="V18" s="345"/>
      <c r="W18" s="345"/>
      <c r="X18" s="345"/>
      <c r="Y18" s="345"/>
      <c r="Z18" s="413"/>
    </row>
    <row r="19" spans="1:26" ht="21" customHeight="1" x14ac:dyDescent="0.15">
      <c r="A19" s="396">
        <f>利用申込書!A19</f>
        <v>0</v>
      </c>
      <c r="B19" s="408" t="s">
        <v>4</v>
      </c>
      <c r="C19" s="346">
        <f>利用申込書!C19</f>
        <v>0</v>
      </c>
      <c r="D19" s="350"/>
      <c r="E19" s="353">
        <f>利用申込書!E19</f>
        <v>0</v>
      </c>
      <c r="F19" s="358">
        <f>SUMIF(使用料計算表!$B$2:$M$2,C19,使用料計算表!$B3:$M3)+SUMIF(使用料計算表!$N$2:$W$2,E19,使用料計算表!$N3:$W3)</f>
        <v>0</v>
      </c>
      <c r="G19" s="359"/>
      <c r="H19" s="359"/>
      <c r="I19" s="360"/>
      <c r="J19" s="355" t="s">
        <v>20</v>
      </c>
      <c r="K19" s="356"/>
      <c r="L19" s="357"/>
      <c r="M19" s="392">
        <f>利用申込書!M19</f>
        <v>0</v>
      </c>
      <c r="N19" s="395"/>
      <c r="O19" s="71" t="s">
        <v>87</v>
      </c>
      <c r="P19" s="377">
        <f>使用料計算表!B25*利用明細書!M19</f>
        <v>0</v>
      </c>
      <c r="Q19" s="378"/>
      <c r="R19" s="378"/>
      <c r="S19" s="378"/>
      <c r="T19" s="378"/>
      <c r="U19" s="378"/>
      <c r="V19" s="378"/>
      <c r="W19" s="378"/>
      <c r="X19" s="378"/>
      <c r="Y19" s="378"/>
      <c r="Z19" s="379"/>
    </row>
    <row r="20" spans="1:26" ht="21" customHeight="1" x14ac:dyDescent="0.15">
      <c r="A20" s="397"/>
      <c r="B20" s="409"/>
      <c r="C20" s="351"/>
      <c r="D20" s="352"/>
      <c r="E20" s="354"/>
      <c r="F20" s="361"/>
      <c r="G20" s="362"/>
      <c r="H20" s="362"/>
      <c r="I20" s="363"/>
      <c r="J20" s="355" t="s">
        <v>31</v>
      </c>
      <c r="K20" s="356"/>
      <c r="L20" s="357"/>
      <c r="M20" s="392">
        <f>利用申込書!M20</f>
        <v>0</v>
      </c>
      <c r="N20" s="395"/>
      <c r="O20" s="71" t="s">
        <v>87</v>
      </c>
      <c r="P20" s="377">
        <f>使用料計算表!B26*利用明細書!M20</f>
        <v>0</v>
      </c>
      <c r="Q20" s="378"/>
      <c r="R20" s="378"/>
      <c r="S20" s="378"/>
      <c r="T20" s="378"/>
      <c r="U20" s="378"/>
      <c r="V20" s="378"/>
      <c r="W20" s="378"/>
      <c r="X20" s="378"/>
      <c r="Y20" s="378"/>
      <c r="Z20" s="379"/>
    </row>
    <row r="21" spans="1:26" ht="21" customHeight="1" x14ac:dyDescent="0.15">
      <c r="A21" s="396">
        <f>利用申込書!A21</f>
        <v>0</v>
      </c>
      <c r="B21" s="394" t="s">
        <v>5</v>
      </c>
      <c r="C21" s="346">
        <f>利用申込書!C21</f>
        <v>0</v>
      </c>
      <c r="D21" s="350"/>
      <c r="E21" s="353">
        <f>利用申込書!E21</f>
        <v>0</v>
      </c>
      <c r="F21" s="358">
        <f>SUMIF(使用料計算表!$B$2:$M$2,C21,使用料計算表!$B4:$M4)+SUMIF(使用料計算表!$N$2:$W$2,E21,使用料計算表!$N4:$W4)</f>
        <v>0</v>
      </c>
      <c r="G21" s="359"/>
      <c r="H21" s="359"/>
      <c r="I21" s="360"/>
      <c r="J21" s="355" t="s">
        <v>32</v>
      </c>
      <c r="K21" s="356"/>
      <c r="L21" s="357"/>
      <c r="M21" s="392">
        <f>利用申込書!M21</f>
        <v>0</v>
      </c>
      <c r="N21" s="395"/>
      <c r="O21" s="71" t="s">
        <v>87</v>
      </c>
      <c r="P21" s="377">
        <f>使用料計算表!B27*利用明細書!M21</f>
        <v>0</v>
      </c>
      <c r="Q21" s="378"/>
      <c r="R21" s="378"/>
      <c r="S21" s="378"/>
      <c r="T21" s="378"/>
      <c r="U21" s="378"/>
      <c r="V21" s="378"/>
      <c r="W21" s="378"/>
      <c r="X21" s="378"/>
      <c r="Y21" s="378"/>
      <c r="Z21" s="379"/>
    </row>
    <row r="22" spans="1:26" ht="21" customHeight="1" x14ac:dyDescent="0.15">
      <c r="A22" s="397"/>
      <c r="B22" s="394"/>
      <c r="C22" s="351"/>
      <c r="D22" s="352"/>
      <c r="E22" s="354"/>
      <c r="F22" s="361"/>
      <c r="G22" s="362"/>
      <c r="H22" s="362"/>
      <c r="I22" s="363"/>
      <c r="J22" s="355" t="s">
        <v>33</v>
      </c>
      <c r="K22" s="356"/>
      <c r="L22" s="357"/>
      <c r="M22" s="381">
        <f>利用申込書!M22</f>
        <v>0</v>
      </c>
      <c r="N22" s="382"/>
      <c r="O22" s="71" t="s">
        <v>88</v>
      </c>
      <c r="P22" s="377">
        <f>使用料計算表!B28*利用明細書!M22</f>
        <v>0</v>
      </c>
      <c r="Q22" s="378"/>
      <c r="R22" s="378"/>
      <c r="S22" s="378"/>
      <c r="T22" s="378"/>
      <c r="U22" s="378"/>
      <c r="V22" s="378"/>
      <c r="W22" s="378"/>
      <c r="X22" s="378"/>
      <c r="Y22" s="378"/>
      <c r="Z22" s="379"/>
    </row>
    <row r="23" spans="1:26" ht="21" customHeight="1" x14ac:dyDescent="0.15">
      <c r="A23" s="396">
        <f>利用申込書!A23</f>
        <v>0</v>
      </c>
      <c r="B23" s="394" t="s">
        <v>6</v>
      </c>
      <c r="C23" s="346">
        <f>利用申込書!C23</f>
        <v>0</v>
      </c>
      <c r="D23" s="350"/>
      <c r="E23" s="353">
        <f>利用申込書!E23</f>
        <v>0</v>
      </c>
      <c r="F23" s="358">
        <f>SUMIF(使用料計算表!$B$2:$M$2,C23,使用料計算表!$B5:$M5)+SUMIF(使用料計算表!$N$2:$W$2,E23,使用料計算表!$N5:$W5)</f>
        <v>0</v>
      </c>
      <c r="G23" s="359"/>
      <c r="H23" s="359"/>
      <c r="I23" s="360"/>
      <c r="J23" s="355" t="s">
        <v>34</v>
      </c>
      <c r="K23" s="356"/>
      <c r="L23" s="357"/>
      <c r="M23" s="381">
        <f>利用申込書!M23</f>
        <v>0</v>
      </c>
      <c r="N23" s="382"/>
      <c r="O23" s="71" t="s">
        <v>88</v>
      </c>
      <c r="P23" s="377">
        <f>使用料計算表!B29*利用明細書!M23</f>
        <v>0</v>
      </c>
      <c r="Q23" s="378"/>
      <c r="R23" s="378"/>
      <c r="S23" s="378"/>
      <c r="T23" s="378"/>
      <c r="U23" s="378"/>
      <c r="V23" s="378"/>
      <c r="W23" s="378"/>
      <c r="X23" s="378"/>
      <c r="Y23" s="378"/>
      <c r="Z23" s="379"/>
    </row>
    <row r="24" spans="1:26" ht="21" customHeight="1" x14ac:dyDescent="0.15">
      <c r="A24" s="397"/>
      <c r="B24" s="394"/>
      <c r="C24" s="351"/>
      <c r="D24" s="352"/>
      <c r="E24" s="354"/>
      <c r="F24" s="361"/>
      <c r="G24" s="362"/>
      <c r="H24" s="362"/>
      <c r="I24" s="363"/>
      <c r="J24" s="355" t="s">
        <v>35</v>
      </c>
      <c r="K24" s="356"/>
      <c r="L24" s="357"/>
      <c r="M24" s="381">
        <f>利用申込書!M24</f>
        <v>0</v>
      </c>
      <c r="N24" s="382"/>
      <c r="O24" s="71" t="s">
        <v>88</v>
      </c>
      <c r="P24" s="377">
        <f>使用料計算表!B30*利用明細書!M24</f>
        <v>0</v>
      </c>
      <c r="Q24" s="378"/>
      <c r="R24" s="378"/>
      <c r="S24" s="378"/>
      <c r="T24" s="378"/>
      <c r="U24" s="378"/>
      <c r="V24" s="378"/>
      <c r="W24" s="378"/>
      <c r="X24" s="378"/>
      <c r="Y24" s="378"/>
      <c r="Z24" s="379"/>
    </row>
    <row r="25" spans="1:26" ht="21" customHeight="1" x14ac:dyDescent="0.15">
      <c r="A25" s="396">
        <f>利用申込書!A25</f>
        <v>0</v>
      </c>
      <c r="B25" s="394" t="s">
        <v>7</v>
      </c>
      <c r="C25" s="346">
        <f>利用申込書!C25</f>
        <v>0</v>
      </c>
      <c r="D25" s="350"/>
      <c r="E25" s="353">
        <f>利用申込書!E25</f>
        <v>0</v>
      </c>
      <c r="F25" s="358">
        <f>SUMIF(使用料計算表!$B$2:$M$2,C25,使用料計算表!$B6:$M6)+SUMIF(使用料計算表!$N$2:$W$2,E25,使用料計算表!$N6:$W6)</f>
        <v>0</v>
      </c>
      <c r="G25" s="359"/>
      <c r="H25" s="359"/>
      <c r="I25" s="360"/>
      <c r="J25" s="355" t="s">
        <v>178</v>
      </c>
      <c r="K25" s="356"/>
      <c r="L25" s="357"/>
      <c r="M25" s="381">
        <f>利用申込書!M25</f>
        <v>0</v>
      </c>
      <c r="N25" s="382"/>
      <c r="O25" s="71" t="s">
        <v>88</v>
      </c>
      <c r="P25" s="377">
        <f>使用料計算表!B31*利用明細書!M25</f>
        <v>0</v>
      </c>
      <c r="Q25" s="378"/>
      <c r="R25" s="378"/>
      <c r="S25" s="378"/>
      <c r="T25" s="378"/>
      <c r="U25" s="378"/>
      <c r="V25" s="378"/>
      <c r="W25" s="378"/>
      <c r="X25" s="378"/>
      <c r="Y25" s="378"/>
      <c r="Z25" s="379"/>
    </row>
    <row r="26" spans="1:26" ht="21" customHeight="1" x14ac:dyDescent="0.15">
      <c r="A26" s="397"/>
      <c r="B26" s="394"/>
      <c r="C26" s="351"/>
      <c r="D26" s="352"/>
      <c r="E26" s="354"/>
      <c r="F26" s="361"/>
      <c r="G26" s="362"/>
      <c r="H26" s="362"/>
      <c r="I26" s="363"/>
      <c r="J26" s="355" t="s">
        <v>179</v>
      </c>
      <c r="K26" s="356"/>
      <c r="L26" s="357"/>
      <c r="M26" s="381">
        <f>利用申込書!M26</f>
        <v>0</v>
      </c>
      <c r="N26" s="382"/>
      <c r="O26" s="71" t="s">
        <v>88</v>
      </c>
      <c r="P26" s="377">
        <f>使用料計算表!B32*利用明細書!M26</f>
        <v>0</v>
      </c>
      <c r="Q26" s="378"/>
      <c r="R26" s="378"/>
      <c r="S26" s="378"/>
      <c r="T26" s="378"/>
      <c r="U26" s="378"/>
      <c r="V26" s="378"/>
      <c r="W26" s="378"/>
      <c r="X26" s="378"/>
      <c r="Y26" s="378"/>
      <c r="Z26" s="379"/>
    </row>
    <row r="27" spans="1:26" ht="21" customHeight="1" x14ac:dyDescent="0.15">
      <c r="A27" s="396">
        <f>利用申込書!A27</f>
        <v>0</v>
      </c>
      <c r="B27" s="394" t="s">
        <v>8</v>
      </c>
      <c r="C27" s="346">
        <f>利用申込書!C27</f>
        <v>0</v>
      </c>
      <c r="D27" s="350"/>
      <c r="E27" s="353">
        <f>利用申込書!E27</f>
        <v>0</v>
      </c>
      <c r="F27" s="358">
        <f>SUMIF(使用料計算表!$B$2:$M$2,C27,使用料計算表!$B7:$M7)+SUMIF(使用料計算表!$N$2:$W$2,E27,使用料計算表!$N7:$W7)</f>
        <v>0</v>
      </c>
      <c r="G27" s="359"/>
      <c r="H27" s="359"/>
      <c r="I27" s="360"/>
      <c r="J27" s="355" t="s">
        <v>36</v>
      </c>
      <c r="K27" s="356"/>
      <c r="L27" s="357"/>
      <c r="M27" s="381">
        <f>利用申込書!M27</f>
        <v>0</v>
      </c>
      <c r="N27" s="382"/>
      <c r="O27" s="71" t="s">
        <v>87</v>
      </c>
      <c r="P27" s="377">
        <f>使用料計算表!B33*利用明細書!M27</f>
        <v>0</v>
      </c>
      <c r="Q27" s="378"/>
      <c r="R27" s="378"/>
      <c r="S27" s="378"/>
      <c r="T27" s="378"/>
      <c r="U27" s="378"/>
      <c r="V27" s="378"/>
      <c r="W27" s="378"/>
      <c r="X27" s="378"/>
      <c r="Y27" s="378"/>
      <c r="Z27" s="379"/>
    </row>
    <row r="28" spans="1:26" ht="21" customHeight="1" x14ac:dyDescent="0.15">
      <c r="A28" s="397"/>
      <c r="B28" s="394"/>
      <c r="C28" s="351"/>
      <c r="D28" s="352"/>
      <c r="E28" s="354"/>
      <c r="F28" s="361"/>
      <c r="G28" s="362"/>
      <c r="H28" s="362"/>
      <c r="I28" s="363"/>
      <c r="J28" s="355" t="s">
        <v>37</v>
      </c>
      <c r="K28" s="356"/>
      <c r="L28" s="357"/>
      <c r="M28" s="381">
        <f>利用申込書!M28</f>
        <v>0</v>
      </c>
      <c r="N28" s="382"/>
      <c r="O28" s="71" t="s">
        <v>88</v>
      </c>
      <c r="P28" s="377">
        <f>使用料計算表!B34*利用明細書!M28</f>
        <v>0</v>
      </c>
      <c r="Q28" s="378"/>
      <c r="R28" s="378"/>
      <c r="S28" s="378"/>
      <c r="T28" s="378"/>
      <c r="U28" s="378"/>
      <c r="V28" s="378"/>
      <c r="W28" s="378"/>
      <c r="X28" s="378"/>
      <c r="Y28" s="378"/>
      <c r="Z28" s="379"/>
    </row>
    <row r="29" spans="1:26" ht="21" customHeight="1" x14ac:dyDescent="0.15">
      <c r="A29" s="396">
        <f>利用申込書!A29</f>
        <v>0</v>
      </c>
      <c r="B29" s="394" t="s">
        <v>9</v>
      </c>
      <c r="C29" s="346">
        <f>利用申込書!C29</f>
        <v>0</v>
      </c>
      <c r="D29" s="350"/>
      <c r="E29" s="353">
        <f>利用申込書!E29</f>
        <v>0</v>
      </c>
      <c r="F29" s="358">
        <f>SUMIF(使用料計算表!$B$2:$M$2,C29,使用料計算表!$B8:$M8)+SUMIF(使用料計算表!$N$2:$W$2,E29,使用料計算表!$N8:$W8)</f>
        <v>0</v>
      </c>
      <c r="G29" s="359"/>
      <c r="H29" s="359"/>
      <c r="I29" s="360"/>
      <c r="J29" s="355" t="s">
        <v>23</v>
      </c>
      <c r="K29" s="356"/>
      <c r="L29" s="357"/>
      <c r="M29" s="381">
        <f>利用申込書!M29</f>
        <v>0</v>
      </c>
      <c r="N29" s="382"/>
      <c r="O29" s="71" t="s">
        <v>88</v>
      </c>
      <c r="P29" s="377">
        <f>使用料計算表!B35*利用明細書!M29</f>
        <v>0</v>
      </c>
      <c r="Q29" s="378"/>
      <c r="R29" s="378"/>
      <c r="S29" s="378"/>
      <c r="T29" s="378"/>
      <c r="U29" s="378"/>
      <c r="V29" s="378"/>
      <c r="W29" s="378"/>
      <c r="X29" s="378"/>
      <c r="Y29" s="378"/>
      <c r="Z29" s="379"/>
    </row>
    <row r="30" spans="1:26" ht="21" customHeight="1" x14ac:dyDescent="0.15">
      <c r="A30" s="397"/>
      <c r="B30" s="394"/>
      <c r="C30" s="351"/>
      <c r="D30" s="352"/>
      <c r="E30" s="354"/>
      <c r="F30" s="361"/>
      <c r="G30" s="362"/>
      <c r="H30" s="362"/>
      <c r="I30" s="363"/>
      <c r="J30" s="355" t="s">
        <v>24</v>
      </c>
      <c r="K30" s="356"/>
      <c r="L30" s="357"/>
      <c r="M30" s="381">
        <f>利用申込書!M30</f>
        <v>0</v>
      </c>
      <c r="N30" s="382"/>
      <c r="O30" s="71" t="s">
        <v>89</v>
      </c>
      <c r="P30" s="377">
        <f>使用料計算表!B36*利用明細書!M30</f>
        <v>0</v>
      </c>
      <c r="Q30" s="378"/>
      <c r="R30" s="378"/>
      <c r="S30" s="378"/>
      <c r="T30" s="378"/>
      <c r="U30" s="378"/>
      <c r="V30" s="378"/>
      <c r="W30" s="378"/>
      <c r="X30" s="378"/>
      <c r="Y30" s="378"/>
      <c r="Z30" s="379"/>
    </row>
    <row r="31" spans="1:26" ht="21" customHeight="1" x14ac:dyDescent="0.15">
      <c r="A31" s="396">
        <f>利用申込書!A31</f>
        <v>0</v>
      </c>
      <c r="B31" s="394" t="s">
        <v>10</v>
      </c>
      <c r="C31" s="346">
        <f>利用申込書!C31</f>
        <v>0</v>
      </c>
      <c r="D31" s="350"/>
      <c r="E31" s="353">
        <f>利用申込書!E31</f>
        <v>0</v>
      </c>
      <c r="F31" s="358">
        <f>SUMIF(使用料計算表!$B$2:$M$2,C31,使用料計算表!$B9:$M9)+SUMIF(使用料計算表!$N$2:$W$2,E31,使用料計算表!$N9:$W9)</f>
        <v>0</v>
      </c>
      <c r="G31" s="359"/>
      <c r="H31" s="359"/>
      <c r="I31" s="360"/>
      <c r="J31" s="355" t="s">
        <v>25</v>
      </c>
      <c r="K31" s="356"/>
      <c r="L31" s="357"/>
      <c r="M31" s="381">
        <f>利用申込書!M31</f>
        <v>0</v>
      </c>
      <c r="N31" s="382"/>
      <c r="O31" s="71" t="s">
        <v>89</v>
      </c>
      <c r="P31" s="377">
        <f>使用料計算表!B37*利用明細書!M31</f>
        <v>0</v>
      </c>
      <c r="Q31" s="378"/>
      <c r="R31" s="378"/>
      <c r="S31" s="378"/>
      <c r="T31" s="378"/>
      <c r="U31" s="378"/>
      <c r="V31" s="378"/>
      <c r="W31" s="378"/>
      <c r="X31" s="378"/>
      <c r="Y31" s="378"/>
      <c r="Z31" s="379"/>
    </row>
    <row r="32" spans="1:26" ht="21" customHeight="1" x14ac:dyDescent="0.15">
      <c r="A32" s="397"/>
      <c r="B32" s="394"/>
      <c r="C32" s="351"/>
      <c r="D32" s="352"/>
      <c r="E32" s="354"/>
      <c r="F32" s="361"/>
      <c r="G32" s="362"/>
      <c r="H32" s="362"/>
      <c r="I32" s="363"/>
      <c r="J32" s="166" t="s">
        <v>26</v>
      </c>
      <c r="K32" s="167">
        <f>利用申込書!K32</f>
        <v>150</v>
      </c>
      <c r="L32" s="165" t="s">
        <v>38</v>
      </c>
      <c r="M32" s="381">
        <f>利用申込書!M32</f>
        <v>0</v>
      </c>
      <c r="N32" s="382"/>
      <c r="O32" s="70" t="s">
        <v>86</v>
      </c>
      <c r="P32" s="377">
        <f>K32*M32</f>
        <v>0</v>
      </c>
      <c r="Q32" s="378"/>
      <c r="R32" s="378"/>
      <c r="S32" s="378"/>
      <c r="T32" s="378"/>
      <c r="U32" s="378"/>
      <c r="V32" s="378"/>
      <c r="W32" s="378"/>
      <c r="X32" s="378"/>
      <c r="Y32" s="378"/>
      <c r="Z32" s="379"/>
    </row>
    <row r="33" spans="1:27" ht="21" customHeight="1" x14ac:dyDescent="0.15">
      <c r="A33" s="396">
        <f>利用申込書!A33</f>
        <v>0</v>
      </c>
      <c r="B33" s="403" t="s">
        <v>11</v>
      </c>
      <c r="C33" s="346">
        <f>利用申込書!C33</f>
        <v>0</v>
      </c>
      <c r="D33" s="350"/>
      <c r="E33" s="353">
        <f>利用申込書!E33</f>
        <v>0</v>
      </c>
      <c r="F33" s="358">
        <f>SUMIF(使用料計算表!$B$2:$M$2,C33,使用料計算表!$B10:$M10)+SUMIF(使用料計算表!$N$2:$W$2,E33,使用料計算表!$N10:$W10)</f>
        <v>0</v>
      </c>
      <c r="G33" s="359"/>
      <c r="H33" s="359"/>
      <c r="I33" s="360"/>
      <c r="J33" s="364" t="s">
        <v>225</v>
      </c>
      <c r="K33" s="365"/>
      <c r="L33" s="366"/>
      <c r="M33" s="381">
        <f>利用申込書!M33</f>
        <v>0</v>
      </c>
      <c r="N33" s="382"/>
      <c r="O33" s="122" t="str">
        <f>利用申込書!O33</f>
        <v>時間</v>
      </c>
      <c r="P33" s="377">
        <f>利用申込書!P33</f>
        <v>0</v>
      </c>
      <c r="Q33" s="378"/>
      <c r="R33" s="378"/>
      <c r="S33" s="378"/>
      <c r="T33" s="378"/>
      <c r="U33" s="378"/>
      <c r="V33" s="378"/>
      <c r="W33" s="378"/>
      <c r="X33" s="378"/>
      <c r="Y33" s="378"/>
      <c r="Z33" s="379"/>
    </row>
    <row r="34" spans="1:27" ht="21" customHeight="1" x14ac:dyDescent="0.15">
      <c r="A34" s="397"/>
      <c r="B34" s="403"/>
      <c r="C34" s="351"/>
      <c r="D34" s="352"/>
      <c r="E34" s="354"/>
      <c r="F34" s="361"/>
      <c r="G34" s="362"/>
      <c r="H34" s="362"/>
      <c r="I34" s="363"/>
      <c r="J34" s="364" t="s">
        <v>226</v>
      </c>
      <c r="K34" s="365"/>
      <c r="L34" s="366"/>
      <c r="M34" s="392">
        <f>利用申込書!M34</f>
        <v>0</v>
      </c>
      <c r="N34" s="393"/>
      <c r="O34" s="92" t="str">
        <f>利用申込書!O34</f>
        <v>時間</v>
      </c>
      <c r="P34" s="377">
        <f>利用申込書!P34</f>
        <v>0</v>
      </c>
      <c r="Q34" s="378"/>
      <c r="R34" s="378"/>
      <c r="S34" s="378"/>
      <c r="T34" s="378"/>
      <c r="U34" s="378"/>
      <c r="V34" s="378"/>
      <c r="W34" s="378"/>
      <c r="X34" s="378"/>
      <c r="Y34" s="378"/>
      <c r="Z34" s="379"/>
    </row>
    <row r="35" spans="1:27" ht="21" customHeight="1" x14ac:dyDescent="0.15">
      <c r="A35" s="396">
        <f>利用申込書!A35</f>
        <v>0</v>
      </c>
      <c r="B35" s="403" t="s">
        <v>12</v>
      </c>
      <c r="C35" s="346">
        <f>利用申込書!C35</f>
        <v>0</v>
      </c>
      <c r="D35" s="347"/>
      <c r="E35" s="353">
        <f>利用申込書!E35</f>
        <v>0</v>
      </c>
      <c r="F35" s="358">
        <f>SUMIF(使用料計算表!$B$2:$M$2,C35,使用料計算表!$B11:$M11)+SUMIF(使用料計算表!$N$2:$W$2,E35,使用料計算表!$N11:$W11)</f>
        <v>0</v>
      </c>
      <c r="G35" s="359"/>
      <c r="H35" s="359"/>
      <c r="I35" s="360"/>
      <c r="J35" s="383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85"/>
    </row>
    <row r="36" spans="1:27" ht="21" customHeight="1" x14ac:dyDescent="0.15">
      <c r="A36" s="416"/>
      <c r="B36" s="418"/>
      <c r="C36" s="348"/>
      <c r="D36" s="349"/>
      <c r="E36" s="417"/>
      <c r="F36" s="444"/>
      <c r="G36" s="445"/>
      <c r="H36" s="445"/>
      <c r="I36" s="445"/>
      <c r="J36" s="386"/>
      <c r="K36" s="387"/>
      <c r="L36" s="387"/>
      <c r="M36" s="387"/>
      <c r="N36" s="387"/>
      <c r="O36" s="387"/>
      <c r="P36" s="387"/>
      <c r="Q36" s="387"/>
      <c r="R36" s="387"/>
      <c r="S36" s="387"/>
      <c r="T36" s="387"/>
      <c r="U36" s="387"/>
      <c r="V36" s="387"/>
      <c r="W36" s="387"/>
      <c r="X36" s="387"/>
      <c r="Y36" s="387"/>
      <c r="Z36" s="388"/>
    </row>
    <row r="37" spans="1:27" ht="21" customHeight="1" x14ac:dyDescent="0.15">
      <c r="A37" s="396">
        <f>利用申込書!A37</f>
        <v>0</v>
      </c>
      <c r="B37" s="408" t="s">
        <v>13</v>
      </c>
      <c r="C37" s="346">
        <f>利用申込書!C37</f>
        <v>0</v>
      </c>
      <c r="D37" s="347"/>
      <c r="E37" s="353">
        <f>利用申込書!E37</f>
        <v>0</v>
      </c>
      <c r="F37" s="358">
        <f>SUMIF(使用料計算表!$B$2:$M$2,C37,使用料計算表!$B12:$M12)+SUMIF(使用料計算表!$N$2:$W$2,E37,使用料計算表!$N12:$W12)</f>
        <v>0</v>
      </c>
      <c r="G37" s="359"/>
      <c r="H37" s="359"/>
      <c r="I37" s="360"/>
      <c r="J37" s="386"/>
      <c r="K37" s="387"/>
      <c r="L37" s="387"/>
      <c r="M37" s="387"/>
      <c r="N37" s="387"/>
      <c r="O37" s="387"/>
      <c r="P37" s="387"/>
      <c r="Q37" s="387"/>
      <c r="R37" s="387"/>
      <c r="S37" s="387"/>
      <c r="T37" s="387"/>
      <c r="U37" s="387"/>
      <c r="V37" s="387"/>
      <c r="W37" s="387"/>
      <c r="X37" s="387"/>
      <c r="Y37" s="387"/>
      <c r="Z37" s="388"/>
      <c r="AA37" s="121"/>
    </row>
    <row r="38" spans="1:27" ht="21" customHeight="1" x14ac:dyDescent="0.15">
      <c r="A38" s="397"/>
      <c r="B38" s="419"/>
      <c r="C38" s="351"/>
      <c r="D38" s="401"/>
      <c r="E38" s="354"/>
      <c r="F38" s="361"/>
      <c r="G38" s="362"/>
      <c r="H38" s="362"/>
      <c r="I38" s="363"/>
      <c r="J38" s="389"/>
      <c r="K38" s="390"/>
      <c r="L38" s="390"/>
      <c r="M38" s="390"/>
      <c r="N38" s="390"/>
      <c r="O38" s="390"/>
      <c r="P38" s="390"/>
      <c r="Q38" s="390"/>
      <c r="R38" s="390"/>
      <c r="S38" s="390"/>
      <c r="T38" s="390"/>
      <c r="U38" s="390"/>
      <c r="V38" s="390"/>
      <c r="W38" s="390"/>
      <c r="X38" s="390"/>
      <c r="Y38" s="390"/>
      <c r="Z38" s="391"/>
      <c r="AA38" s="121"/>
    </row>
    <row r="39" spans="1:27" ht="41.25" customHeight="1" x14ac:dyDescent="0.15">
      <c r="A39" s="398" t="s">
        <v>51</v>
      </c>
      <c r="B39" s="399"/>
      <c r="C39" s="344"/>
      <c r="D39" s="345"/>
      <c r="E39" s="345"/>
      <c r="F39" s="395">
        <f>SUM(F19:I38)</f>
        <v>0</v>
      </c>
      <c r="G39" s="395"/>
      <c r="H39" s="395"/>
      <c r="I39" s="420"/>
      <c r="J39" s="377" t="s">
        <v>51</v>
      </c>
      <c r="K39" s="378"/>
      <c r="L39" s="378"/>
      <c r="M39" s="378"/>
      <c r="N39" s="378"/>
      <c r="O39" s="380"/>
      <c r="P39" s="377">
        <f>SUM(P19:Z34)</f>
        <v>0</v>
      </c>
      <c r="Q39" s="378"/>
      <c r="R39" s="378"/>
      <c r="S39" s="378"/>
      <c r="T39" s="378"/>
      <c r="U39" s="378"/>
      <c r="V39" s="378"/>
      <c r="W39" s="378"/>
      <c r="X39" s="378"/>
      <c r="Y39" s="378"/>
      <c r="Z39" s="379"/>
    </row>
    <row r="40" spans="1:27" ht="40.5" customHeight="1" x14ac:dyDescent="0.15">
      <c r="A40" s="367" t="s">
        <v>15</v>
      </c>
      <c r="B40" s="369" t="s">
        <v>102</v>
      </c>
      <c r="C40" s="370"/>
      <c r="D40" s="370"/>
      <c r="E40" s="370"/>
      <c r="F40" s="370"/>
      <c r="G40" s="370"/>
      <c r="H40" s="370"/>
      <c r="I40" s="371"/>
      <c r="J40" s="338" t="s">
        <v>233</v>
      </c>
      <c r="K40" s="339"/>
      <c r="L40" s="339"/>
      <c r="M40" s="339"/>
      <c r="N40" s="339"/>
      <c r="O40" s="340"/>
      <c r="P40" s="341">
        <f>F39+P39</f>
        <v>0</v>
      </c>
      <c r="Q40" s="342"/>
      <c r="R40" s="342"/>
      <c r="S40" s="342"/>
      <c r="T40" s="342"/>
      <c r="U40" s="342"/>
      <c r="V40" s="342"/>
      <c r="W40" s="342"/>
      <c r="X40" s="342"/>
      <c r="Y40" s="342"/>
      <c r="Z40" s="343"/>
    </row>
    <row r="41" spans="1:27" ht="40.5" customHeight="1" x14ac:dyDescent="0.15">
      <c r="A41" s="368"/>
      <c r="B41" s="372"/>
      <c r="C41" s="373"/>
      <c r="D41" s="373"/>
      <c r="E41" s="373"/>
      <c r="F41" s="373"/>
      <c r="G41" s="373"/>
      <c r="H41" s="373"/>
      <c r="I41" s="374"/>
      <c r="J41" s="375" t="s">
        <v>228</v>
      </c>
      <c r="K41" s="336"/>
      <c r="L41" s="376"/>
      <c r="M41" s="335">
        <f>P40</f>
        <v>0</v>
      </c>
      <c r="N41" s="336"/>
      <c r="O41" s="336"/>
      <c r="P41" s="336"/>
      <c r="Q41" s="336"/>
      <c r="R41" s="337" t="s">
        <v>229</v>
      </c>
      <c r="S41" s="337"/>
      <c r="T41" s="337"/>
      <c r="U41" s="337">
        <f>M41-ROUNDUP(M41/1.1,0)</f>
        <v>0</v>
      </c>
      <c r="V41" s="337"/>
      <c r="W41" s="337"/>
      <c r="X41" s="337"/>
      <c r="Y41" s="337"/>
      <c r="Z41" s="193" t="s">
        <v>38</v>
      </c>
    </row>
    <row r="42" spans="1:27" ht="21" customHeight="1" x14ac:dyDescent="0.15">
      <c r="A42" s="414" t="s">
        <v>100</v>
      </c>
      <c r="B42" s="72"/>
      <c r="C42" s="56"/>
      <c r="D42" s="56"/>
      <c r="E42" s="56"/>
      <c r="F42" s="56"/>
      <c r="G42" s="56"/>
      <c r="H42" s="56"/>
      <c r="I42" s="57"/>
      <c r="J42" s="344" t="s">
        <v>151</v>
      </c>
      <c r="K42" s="345"/>
      <c r="L42" s="399"/>
      <c r="M42" s="425" t="s">
        <v>154</v>
      </c>
      <c r="N42" s="426"/>
      <c r="O42" s="426"/>
      <c r="P42" s="427"/>
      <c r="Q42" s="425" t="s">
        <v>155</v>
      </c>
      <c r="R42" s="426"/>
      <c r="S42" s="426"/>
      <c r="T42" s="427"/>
      <c r="U42" s="344" t="s">
        <v>156</v>
      </c>
      <c r="V42" s="345"/>
      <c r="W42" s="345"/>
      <c r="X42" s="345"/>
      <c r="Y42" s="345"/>
      <c r="Z42" s="413"/>
    </row>
    <row r="43" spans="1:27" ht="75" customHeight="1" thickBot="1" x14ac:dyDescent="0.2">
      <c r="A43" s="415"/>
      <c r="B43" s="73"/>
      <c r="C43" s="74"/>
      <c r="D43" s="74"/>
      <c r="E43" s="74"/>
      <c r="F43" s="74"/>
      <c r="G43" s="74"/>
      <c r="H43" s="74"/>
      <c r="I43" s="77"/>
      <c r="J43" s="421"/>
      <c r="K43" s="422"/>
      <c r="L43" s="423"/>
      <c r="M43" s="421"/>
      <c r="N43" s="422"/>
      <c r="O43" s="422"/>
      <c r="P43" s="423"/>
      <c r="Q43" s="421"/>
      <c r="R43" s="422"/>
      <c r="S43" s="422"/>
      <c r="T43" s="423"/>
      <c r="U43" s="421"/>
      <c r="V43" s="422"/>
      <c r="W43" s="422"/>
      <c r="X43" s="422"/>
      <c r="Y43" s="422"/>
      <c r="Z43" s="424"/>
    </row>
    <row r="44" spans="1:27" ht="18" customHeight="1" x14ac:dyDescent="0.15"/>
    <row r="45" spans="1:27" ht="75" customHeight="1" x14ac:dyDescent="0.15"/>
  </sheetData>
  <mergeCells count="148">
    <mergeCell ref="J43:L43"/>
    <mergeCell ref="M43:P43"/>
    <mergeCell ref="Q43:T43"/>
    <mergeCell ref="U43:Z43"/>
    <mergeCell ref="U42:Z42"/>
    <mergeCell ref="Q42:T42"/>
    <mergeCell ref="M42:P42"/>
    <mergeCell ref="J42:L42"/>
    <mergeCell ref="A1:Z1"/>
    <mergeCell ref="A16:I16"/>
    <mergeCell ref="A29:A30"/>
    <mergeCell ref="C15:L15"/>
    <mergeCell ref="B3:G3"/>
    <mergeCell ref="C10:Z10"/>
    <mergeCell ref="C11:Z11"/>
    <mergeCell ref="Q12:Z12"/>
    <mergeCell ref="J14:L14"/>
    <mergeCell ref="M14:O14"/>
    <mergeCell ref="Q14:R14"/>
    <mergeCell ref="S14:Z14"/>
    <mergeCell ref="C14:H14"/>
    <mergeCell ref="M15:Q15"/>
    <mergeCell ref="F35:I36"/>
    <mergeCell ref="M33:N33"/>
    <mergeCell ref="F19:I20"/>
    <mergeCell ref="E21:E22"/>
    <mergeCell ref="P33:Z33"/>
    <mergeCell ref="E19:E20"/>
    <mergeCell ref="M22:N22"/>
    <mergeCell ref="E27:E28"/>
    <mergeCell ref="M30:N30"/>
    <mergeCell ref="J33:L33"/>
    <mergeCell ref="E23:E24"/>
    <mergeCell ref="J28:L28"/>
    <mergeCell ref="A42:A43"/>
    <mergeCell ref="A39:B39"/>
    <mergeCell ref="A35:A36"/>
    <mergeCell ref="E35:E36"/>
    <mergeCell ref="F37:I38"/>
    <mergeCell ref="B35:B36"/>
    <mergeCell ref="B37:B38"/>
    <mergeCell ref="A37:A38"/>
    <mergeCell ref="C37:D38"/>
    <mergeCell ref="F39:I39"/>
    <mergeCell ref="C29:D30"/>
    <mergeCell ref="B23:B24"/>
    <mergeCell ref="B25:B26"/>
    <mergeCell ref="C25:D26"/>
    <mergeCell ref="B33:B34"/>
    <mergeCell ref="A10:B10"/>
    <mergeCell ref="A11:B11"/>
    <mergeCell ref="A31:A32"/>
    <mergeCell ref="A21:A22"/>
    <mergeCell ref="A23:A24"/>
    <mergeCell ref="A25:A26"/>
    <mergeCell ref="A27:A28"/>
    <mergeCell ref="A12:B12"/>
    <mergeCell ref="A13:B13"/>
    <mergeCell ref="B19:B20"/>
    <mergeCell ref="A17:B18"/>
    <mergeCell ref="A14:B14"/>
    <mergeCell ref="C19:D20"/>
    <mergeCell ref="B21:B22"/>
    <mergeCell ref="A19:A20"/>
    <mergeCell ref="A15:B15"/>
    <mergeCell ref="C21:D22"/>
    <mergeCell ref="C23:D24"/>
    <mergeCell ref="J22:L22"/>
    <mergeCell ref="M21:N21"/>
    <mergeCell ref="C17:E17"/>
    <mergeCell ref="C18:D18"/>
    <mergeCell ref="J20:L20"/>
    <mergeCell ref="F21:I22"/>
    <mergeCell ref="M19:N19"/>
    <mergeCell ref="J19:L19"/>
    <mergeCell ref="M18:O18"/>
    <mergeCell ref="F17:I18"/>
    <mergeCell ref="M23:N23"/>
    <mergeCell ref="J24:L24"/>
    <mergeCell ref="F23:I24"/>
    <mergeCell ref="J23:L23"/>
    <mergeCell ref="J16:S17"/>
    <mergeCell ref="R15:W15"/>
    <mergeCell ref="J18:L18"/>
    <mergeCell ref="P18:Z18"/>
    <mergeCell ref="J21:L21"/>
    <mergeCell ref="M20:N20"/>
    <mergeCell ref="M24:N24"/>
    <mergeCell ref="M26:N26"/>
    <mergeCell ref="M27:N27"/>
    <mergeCell ref="P26:Z26"/>
    <mergeCell ref="P19:Z19"/>
    <mergeCell ref="P20:Z20"/>
    <mergeCell ref="P21:Z21"/>
    <mergeCell ref="P23:Z23"/>
    <mergeCell ref="P24:Z24"/>
    <mergeCell ref="P22:Z22"/>
    <mergeCell ref="J25:L25"/>
    <mergeCell ref="J26:L26"/>
    <mergeCell ref="J27:L27"/>
    <mergeCell ref="P30:Z30"/>
    <mergeCell ref="F33:I34"/>
    <mergeCell ref="P32:Z32"/>
    <mergeCell ref="M31:N31"/>
    <mergeCell ref="M28:N28"/>
    <mergeCell ref="M25:N25"/>
    <mergeCell ref="P29:Z29"/>
    <mergeCell ref="P25:Z25"/>
    <mergeCell ref="B27:B28"/>
    <mergeCell ref="F29:I30"/>
    <mergeCell ref="E29:E30"/>
    <mergeCell ref="P27:Z27"/>
    <mergeCell ref="J30:L30"/>
    <mergeCell ref="P28:Z28"/>
    <mergeCell ref="M29:N29"/>
    <mergeCell ref="F25:I26"/>
    <mergeCell ref="F27:I28"/>
    <mergeCell ref="E25:E26"/>
    <mergeCell ref="B29:B30"/>
    <mergeCell ref="C27:D28"/>
    <mergeCell ref="B31:B32"/>
    <mergeCell ref="J29:L29"/>
    <mergeCell ref="E31:E32"/>
    <mergeCell ref="C33:D34"/>
    <mergeCell ref="A40:A41"/>
    <mergeCell ref="B40:I41"/>
    <mergeCell ref="J41:L41"/>
    <mergeCell ref="P39:Z39"/>
    <mergeCell ref="J39:O39"/>
    <mergeCell ref="P31:Z31"/>
    <mergeCell ref="M32:N32"/>
    <mergeCell ref="J35:Z38"/>
    <mergeCell ref="M34:N34"/>
    <mergeCell ref="P34:Z34"/>
    <mergeCell ref="A33:A34"/>
    <mergeCell ref="E33:E34"/>
    <mergeCell ref="M41:Q41"/>
    <mergeCell ref="R41:T41"/>
    <mergeCell ref="U41:Y41"/>
    <mergeCell ref="J40:O40"/>
    <mergeCell ref="P40:Z40"/>
    <mergeCell ref="C39:E39"/>
    <mergeCell ref="C35:D36"/>
    <mergeCell ref="C31:D32"/>
    <mergeCell ref="E37:E38"/>
    <mergeCell ref="J31:L31"/>
    <mergeCell ref="F31:I32"/>
    <mergeCell ref="J34:L34"/>
  </mergeCells>
  <phoneticPr fontId="2"/>
  <dataValidations xWindow="153" yWindow="366" count="2">
    <dataValidation type="date" allowBlank="1" showInputMessage="1" showErrorMessage="1" sqref="AB13" xr:uid="{00000000-0002-0000-0100-000000000000}">
      <formula1>37291</formula1>
      <formula2>37715</formula2>
    </dataValidation>
    <dataValidation imeMode="on" allowBlank="1" showInputMessage="1" showErrorMessage="1" sqref="O33:O34" xr:uid="{00000000-0002-0000-0100-000001000000}"/>
  </dataValidations>
  <printOptions horizontalCentered="1"/>
  <pageMargins left="0.43307086614173229" right="0.43307086614173229" top="0.51181102362204722" bottom="0.55118110236220474" header="0.51181102362204722" footer="0.51181102362204722"/>
  <pageSetup paperSize="9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2"/>
  <sheetViews>
    <sheetView zoomScale="70" zoomScaleNormal="70" zoomScaleSheetLayoutView="50" workbookViewId="0">
      <selection sqref="A1:Q1"/>
    </sheetView>
  </sheetViews>
  <sheetFormatPr defaultRowHeight="13.5" x14ac:dyDescent="0.15"/>
  <cols>
    <col min="1" max="1" width="4.25" customWidth="1"/>
    <col min="2" max="2" width="6.625" customWidth="1"/>
    <col min="3" max="3" width="11.625" customWidth="1"/>
    <col min="4" max="4" width="17" style="91" customWidth="1"/>
    <col min="5" max="7" width="16.625" customWidth="1"/>
    <col min="8" max="8" width="21.5" customWidth="1"/>
    <col min="9" max="9" width="6.375" customWidth="1"/>
    <col min="10" max="10" width="4.25" customWidth="1"/>
    <col min="11" max="11" width="6.625" customWidth="1"/>
    <col min="12" max="12" width="11.625" customWidth="1"/>
    <col min="13" max="13" width="17" style="91" customWidth="1"/>
    <col min="14" max="16" width="16.625" customWidth="1"/>
    <col min="17" max="17" width="22.75" customWidth="1"/>
  </cols>
  <sheetData>
    <row r="1" spans="1:17" ht="39" customHeight="1" x14ac:dyDescent="0.15">
      <c r="A1" s="462" t="s">
        <v>188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</row>
    <row r="2" spans="1:17" ht="18.75" customHeight="1" x14ac:dyDescent="0.2">
      <c r="A2" s="1"/>
      <c r="B2" s="1"/>
      <c r="C2" s="1"/>
      <c r="D2" s="98"/>
      <c r="E2" s="1"/>
      <c r="F2" s="1"/>
      <c r="G2" s="1"/>
      <c r="H2" s="1"/>
      <c r="I2" s="1"/>
      <c r="K2" s="1"/>
      <c r="L2" s="1"/>
      <c r="M2" s="98"/>
      <c r="N2" s="1"/>
      <c r="O2" s="97"/>
      <c r="P2" s="466" t="s">
        <v>223</v>
      </c>
      <c r="Q2" s="466"/>
    </row>
    <row r="3" spans="1:17" ht="33.75" customHeight="1" thickBot="1" x14ac:dyDescent="0.25">
      <c r="A3" s="468"/>
      <c r="B3" s="468"/>
      <c r="C3" s="468"/>
      <c r="D3" s="468"/>
      <c r="E3" s="1"/>
      <c r="F3" s="467" t="s">
        <v>54</v>
      </c>
      <c r="G3" s="467"/>
      <c r="H3" s="467"/>
      <c r="I3" s="1"/>
      <c r="J3" s="469"/>
      <c r="K3" s="469"/>
      <c r="L3" s="469"/>
      <c r="M3" s="469"/>
      <c r="N3" s="1"/>
      <c r="O3" s="467" t="s">
        <v>216</v>
      </c>
      <c r="P3" s="467"/>
      <c r="Q3" s="467"/>
    </row>
    <row r="4" spans="1:17" ht="25.5" customHeight="1" thickBot="1" x14ac:dyDescent="0.2">
      <c r="A4" s="449" t="s">
        <v>55</v>
      </c>
      <c r="B4" s="450"/>
      <c r="C4" s="450"/>
      <c r="D4" s="451"/>
      <c r="E4" s="478" t="s">
        <v>200</v>
      </c>
      <c r="F4" s="479"/>
      <c r="G4" s="479"/>
      <c r="H4" s="480"/>
      <c r="I4" s="79"/>
      <c r="J4" s="449" t="s">
        <v>55</v>
      </c>
      <c r="K4" s="450"/>
      <c r="L4" s="450"/>
      <c r="M4" s="451"/>
      <c r="N4" s="475" t="s">
        <v>61</v>
      </c>
      <c r="O4" s="476"/>
      <c r="P4" s="476"/>
      <c r="Q4" s="477"/>
    </row>
    <row r="5" spans="1:17" ht="25.5" customHeight="1" x14ac:dyDescent="0.15">
      <c r="A5" s="452"/>
      <c r="B5" s="453"/>
      <c r="C5" s="453"/>
      <c r="D5" s="454"/>
      <c r="E5" s="100" t="s">
        <v>160</v>
      </c>
      <c r="F5" s="99" t="s">
        <v>201</v>
      </c>
      <c r="G5" s="4" t="s">
        <v>161</v>
      </c>
      <c r="H5" s="80" t="s">
        <v>56</v>
      </c>
      <c r="I5" s="79"/>
      <c r="J5" s="452"/>
      <c r="K5" s="453"/>
      <c r="L5" s="453"/>
      <c r="M5" s="454"/>
      <c r="N5" s="100" t="s">
        <v>160</v>
      </c>
      <c r="O5" s="99" t="s">
        <v>201</v>
      </c>
      <c r="P5" s="4" t="s">
        <v>161</v>
      </c>
      <c r="Q5" s="80" t="s">
        <v>56</v>
      </c>
    </row>
    <row r="6" spans="1:17" ht="25.5" customHeight="1" x14ac:dyDescent="0.15">
      <c r="A6" s="446" t="s">
        <v>195</v>
      </c>
      <c r="B6" s="2" t="s">
        <v>162</v>
      </c>
      <c r="C6" s="3" t="s">
        <v>57</v>
      </c>
      <c r="D6" s="123" t="s">
        <v>163</v>
      </c>
      <c r="E6" s="124">
        <v>42900</v>
      </c>
      <c r="F6" s="125">
        <f>E6*0.2</f>
        <v>8580</v>
      </c>
      <c r="G6" s="126">
        <f>E6+F6</f>
        <v>51480</v>
      </c>
      <c r="H6" s="81"/>
      <c r="I6" s="79"/>
      <c r="J6" s="446" t="s">
        <v>195</v>
      </c>
      <c r="K6" s="2" t="s">
        <v>162</v>
      </c>
      <c r="L6" s="5" t="s">
        <v>57</v>
      </c>
      <c r="M6" s="123" t="s">
        <v>169</v>
      </c>
      <c r="N6" s="124">
        <v>8470</v>
      </c>
      <c r="O6" s="125">
        <v>1760</v>
      </c>
      <c r="P6" s="126">
        <f>N6+O6</f>
        <v>10230</v>
      </c>
      <c r="Q6" s="81"/>
    </row>
    <row r="7" spans="1:17" ht="25.5" customHeight="1" x14ac:dyDescent="0.15">
      <c r="A7" s="447"/>
      <c r="B7" s="2" t="s">
        <v>164</v>
      </c>
      <c r="C7" s="3" t="s">
        <v>58</v>
      </c>
      <c r="D7" s="123" t="s">
        <v>165</v>
      </c>
      <c r="E7" s="124">
        <v>20900</v>
      </c>
      <c r="F7" s="125">
        <f>E7*0.2</f>
        <v>4180</v>
      </c>
      <c r="G7" s="126">
        <f>E7+F7</f>
        <v>25080</v>
      </c>
      <c r="H7" s="81"/>
      <c r="I7" s="79"/>
      <c r="J7" s="447"/>
      <c r="K7" s="2" t="s">
        <v>164</v>
      </c>
      <c r="L7" s="5" t="s">
        <v>58</v>
      </c>
      <c r="M7" s="123" t="s">
        <v>165</v>
      </c>
      <c r="N7" s="124">
        <v>3630</v>
      </c>
      <c r="O7" s="125">
        <v>770</v>
      </c>
      <c r="P7" s="126">
        <f>N7+O7</f>
        <v>4400</v>
      </c>
      <c r="Q7" s="81"/>
    </row>
    <row r="8" spans="1:17" ht="25.5" customHeight="1" x14ac:dyDescent="0.15">
      <c r="A8" s="447"/>
      <c r="B8" s="2" t="s">
        <v>166</v>
      </c>
      <c r="C8" s="3" t="s">
        <v>59</v>
      </c>
      <c r="D8" s="123" t="s">
        <v>192</v>
      </c>
      <c r="E8" s="124">
        <v>22000</v>
      </c>
      <c r="F8" s="125">
        <f>E8*0.2</f>
        <v>4400</v>
      </c>
      <c r="G8" s="126">
        <f>E8+F8</f>
        <v>26400</v>
      </c>
      <c r="H8" s="81"/>
      <c r="I8" s="79"/>
      <c r="J8" s="447"/>
      <c r="K8" s="2" t="s">
        <v>166</v>
      </c>
      <c r="L8" s="5" t="s">
        <v>59</v>
      </c>
      <c r="M8" s="123" t="s">
        <v>192</v>
      </c>
      <c r="N8" s="124">
        <v>4840</v>
      </c>
      <c r="O8" s="125">
        <v>990</v>
      </c>
      <c r="P8" s="126">
        <f>N8+O8</f>
        <v>5830</v>
      </c>
      <c r="Q8" s="81"/>
    </row>
    <row r="9" spans="1:17" ht="25.5" customHeight="1" x14ac:dyDescent="0.15">
      <c r="A9" s="447"/>
      <c r="B9" s="2" t="s">
        <v>167</v>
      </c>
      <c r="C9" s="3" t="s">
        <v>60</v>
      </c>
      <c r="D9" s="123" t="s">
        <v>168</v>
      </c>
      <c r="E9" s="124">
        <v>29700</v>
      </c>
      <c r="F9" s="125">
        <f>E9*0.2</f>
        <v>5940</v>
      </c>
      <c r="G9" s="126">
        <f>E9+F9</f>
        <v>35640</v>
      </c>
      <c r="H9" s="81"/>
      <c r="I9" s="79"/>
      <c r="J9" s="447"/>
      <c r="K9" s="2" t="s">
        <v>167</v>
      </c>
      <c r="L9" s="5" t="s">
        <v>60</v>
      </c>
      <c r="M9" s="123" t="s">
        <v>168</v>
      </c>
      <c r="N9" s="124">
        <v>6050</v>
      </c>
      <c r="O9" s="125">
        <v>1210</v>
      </c>
      <c r="P9" s="126">
        <f>N9+O9</f>
        <v>7260</v>
      </c>
      <c r="Q9" s="81"/>
    </row>
    <row r="10" spans="1:17" ht="25.5" customHeight="1" thickBot="1" x14ac:dyDescent="0.2">
      <c r="A10" s="448"/>
      <c r="B10" s="470" t="s">
        <v>203</v>
      </c>
      <c r="C10" s="471"/>
      <c r="D10" s="471"/>
      <c r="E10" s="127">
        <v>6600</v>
      </c>
      <c r="F10" s="128">
        <f>E10*0.2</f>
        <v>1320</v>
      </c>
      <c r="G10" s="129">
        <f>E10+F10</f>
        <v>7920</v>
      </c>
      <c r="H10" s="82"/>
      <c r="I10" s="79"/>
      <c r="J10" s="448"/>
      <c r="K10" s="470" t="s">
        <v>203</v>
      </c>
      <c r="L10" s="471"/>
      <c r="M10" s="471"/>
      <c r="N10" s="127">
        <v>1870</v>
      </c>
      <c r="O10" s="128">
        <v>440</v>
      </c>
      <c r="P10" s="129">
        <f>N10+O10</f>
        <v>2310</v>
      </c>
      <c r="Q10" s="82"/>
    </row>
    <row r="11" spans="1:17" ht="25.5" customHeight="1" thickBot="1" x14ac:dyDescent="0.2">
      <c r="A11" s="79"/>
      <c r="B11" s="79"/>
      <c r="C11" s="79"/>
      <c r="D11" s="6"/>
      <c r="E11" s="79"/>
      <c r="F11" s="79"/>
      <c r="G11" s="79"/>
      <c r="H11" s="79"/>
      <c r="I11" s="79"/>
      <c r="J11" s="79"/>
      <c r="K11" s="79"/>
      <c r="L11" s="79"/>
      <c r="M11" s="6"/>
      <c r="N11" s="79"/>
      <c r="O11" s="79"/>
      <c r="P11" s="79"/>
      <c r="Q11" s="79"/>
    </row>
    <row r="12" spans="1:17" ht="25.5" customHeight="1" thickBot="1" x14ac:dyDescent="0.2">
      <c r="A12" s="449" t="s">
        <v>55</v>
      </c>
      <c r="B12" s="450"/>
      <c r="C12" s="450"/>
      <c r="D12" s="451"/>
      <c r="E12" s="455" t="s">
        <v>212</v>
      </c>
      <c r="F12" s="450"/>
      <c r="G12" s="450"/>
      <c r="H12" s="456"/>
      <c r="I12" s="79"/>
      <c r="J12" s="457" t="s">
        <v>55</v>
      </c>
      <c r="K12" s="458"/>
      <c r="L12" s="458"/>
      <c r="M12" s="458"/>
      <c r="N12" s="472" t="s">
        <v>213</v>
      </c>
      <c r="O12" s="472"/>
      <c r="P12" s="472"/>
      <c r="Q12" s="473"/>
    </row>
    <row r="13" spans="1:17" ht="25.5" customHeight="1" x14ac:dyDescent="0.15">
      <c r="A13" s="452"/>
      <c r="B13" s="453"/>
      <c r="C13" s="453"/>
      <c r="D13" s="454"/>
      <c r="E13" s="100" t="s">
        <v>160</v>
      </c>
      <c r="F13" s="99" t="s">
        <v>201</v>
      </c>
      <c r="G13" s="4" t="s">
        <v>161</v>
      </c>
      <c r="H13" s="80" t="s">
        <v>56</v>
      </c>
      <c r="I13" s="79"/>
      <c r="J13" s="459"/>
      <c r="K13" s="460"/>
      <c r="L13" s="460"/>
      <c r="M13" s="460"/>
      <c r="N13" s="100" t="s">
        <v>160</v>
      </c>
      <c r="O13" s="99" t="s">
        <v>201</v>
      </c>
      <c r="P13" s="3" t="s">
        <v>161</v>
      </c>
      <c r="Q13" s="80" t="s">
        <v>56</v>
      </c>
    </row>
    <row r="14" spans="1:17" ht="25.5" customHeight="1" x14ac:dyDescent="0.15">
      <c r="A14" s="446" t="s">
        <v>195</v>
      </c>
      <c r="B14" s="2" t="s">
        <v>162</v>
      </c>
      <c r="C14" s="5" t="s">
        <v>57</v>
      </c>
      <c r="D14" s="123" t="s">
        <v>169</v>
      </c>
      <c r="E14" s="124">
        <v>2420</v>
      </c>
      <c r="F14" s="125">
        <v>550</v>
      </c>
      <c r="G14" s="126">
        <f>E14+F14</f>
        <v>2970</v>
      </c>
      <c r="H14" s="81"/>
      <c r="I14" s="79"/>
      <c r="J14" s="446" t="s">
        <v>195</v>
      </c>
      <c r="K14" s="2" t="s">
        <v>162</v>
      </c>
      <c r="L14" s="2" t="s">
        <v>57</v>
      </c>
      <c r="M14" s="123" t="s">
        <v>171</v>
      </c>
      <c r="N14" s="124">
        <v>13310</v>
      </c>
      <c r="O14" s="125">
        <v>2750</v>
      </c>
      <c r="P14" s="126">
        <f>N14+O14</f>
        <v>16060</v>
      </c>
      <c r="Q14" s="130"/>
    </row>
    <row r="15" spans="1:17" ht="25.5" customHeight="1" x14ac:dyDescent="0.15">
      <c r="A15" s="447"/>
      <c r="B15" s="2" t="s">
        <v>164</v>
      </c>
      <c r="C15" s="5" t="s">
        <v>58</v>
      </c>
      <c r="D15" s="123" t="s">
        <v>165</v>
      </c>
      <c r="E15" s="124">
        <v>1100</v>
      </c>
      <c r="F15" s="125">
        <v>220</v>
      </c>
      <c r="G15" s="126">
        <f>E15+F15</f>
        <v>1320</v>
      </c>
      <c r="H15" s="81"/>
      <c r="I15" s="79"/>
      <c r="J15" s="447"/>
      <c r="K15" s="2" t="s">
        <v>164</v>
      </c>
      <c r="L15" s="2" t="s">
        <v>58</v>
      </c>
      <c r="M15" s="123" t="s">
        <v>172</v>
      </c>
      <c r="N15" s="124">
        <v>6050</v>
      </c>
      <c r="O15" s="125">
        <f>N15*0.2</f>
        <v>1210</v>
      </c>
      <c r="P15" s="126">
        <f>N15+O15</f>
        <v>7260</v>
      </c>
      <c r="Q15" s="130"/>
    </row>
    <row r="16" spans="1:17" ht="25.5" customHeight="1" x14ac:dyDescent="0.15">
      <c r="A16" s="447"/>
      <c r="B16" s="2" t="s">
        <v>166</v>
      </c>
      <c r="C16" s="5" t="s">
        <v>59</v>
      </c>
      <c r="D16" s="123" t="s">
        <v>192</v>
      </c>
      <c r="E16" s="124">
        <v>1540</v>
      </c>
      <c r="F16" s="125">
        <v>330</v>
      </c>
      <c r="G16" s="126">
        <f>E16+F16</f>
        <v>1870</v>
      </c>
      <c r="H16" s="81"/>
      <c r="I16" s="79"/>
      <c r="J16" s="447"/>
      <c r="K16" s="2" t="s">
        <v>166</v>
      </c>
      <c r="L16" s="2" t="s">
        <v>59</v>
      </c>
      <c r="M16" s="123" t="s">
        <v>192</v>
      </c>
      <c r="N16" s="124">
        <v>7260</v>
      </c>
      <c r="O16" s="125">
        <v>1540</v>
      </c>
      <c r="P16" s="126">
        <f>N16+O16</f>
        <v>8800</v>
      </c>
      <c r="Q16" s="130"/>
    </row>
    <row r="17" spans="1:17" ht="25.5" customHeight="1" x14ac:dyDescent="0.15">
      <c r="A17" s="447"/>
      <c r="B17" s="2" t="s">
        <v>167</v>
      </c>
      <c r="C17" s="5" t="s">
        <v>60</v>
      </c>
      <c r="D17" s="123" t="s">
        <v>168</v>
      </c>
      <c r="E17" s="124">
        <v>1980</v>
      </c>
      <c r="F17" s="125">
        <v>440</v>
      </c>
      <c r="G17" s="126">
        <f>E17+F17</f>
        <v>2420</v>
      </c>
      <c r="H17" s="81"/>
      <c r="I17" s="79"/>
      <c r="J17" s="447"/>
      <c r="K17" s="2" t="s">
        <v>167</v>
      </c>
      <c r="L17" s="2" t="s">
        <v>60</v>
      </c>
      <c r="M17" s="123" t="s">
        <v>173</v>
      </c>
      <c r="N17" s="124">
        <v>9130</v>
      </c>
      <c r="O17" s="125">
        <v>1870</v>
      </c>
      <c r="P17" s="126">
        <f>N17+O17</f>
        <v>11000</v>
      </c>
      <c r="Q17" s="130"/>
    </row>
    <row r="18" spans="1:17" ht="25.5" customHeight="1" thickBot="1" x14ac:dyDescent="0.2">
      <c r="A18" s="448"/>
      <c r="B18" s="470" t="s">
        <v>203</v>
      </c>
      <c r="C18" s="471"/>
      <c r="D18" s="471"/>
      <c r="E18" s="127">
        <v>440</v>
      </c>
      <c r="F18" s="128">
        <v>110</v>
      </c>
      <c r="G18" s="129">
        <f>E18+F18</f>
        <v>550</v>
      </c>
      <c r="H18" s="82"/>
      <c r="I18" s="79"/>
      <c r="J18" s="448"/>
      <c r="K18" s="470" t="s">
        <v>203</v>
      </c>
      <c r="L18" s="471"/>
      <c r="M18" s="471"/>
      <c r="N18" s="127">
        <v>2420</v>
      </c>
      <c r="O18" s="128">
        <v>550</v>
      </c>
      <c r="P18" s="131">
        <f>N18+O18</f>
        <v>2970</v>
      </c>
      <c r="Q18" s="132"/>
    </row>
    <row r="19" spans="1:17" ht="25.5" customHeight="1" thickBot="1" x14ac:dyDescent="0.2">
      <c r="A19" s="79"/>
      <c r="B19" s="79"/>
      <c r="C19" s="79"/>
      <c r="D19" s="6"/>
      <c r="E19" s="79"/>
      <c r="F19" s="79"/>
      <c r="G19" s="79"/>
      <c r="H19" s="79"/>
      <c r="I19" s="79"/>
      <c r="J19" s="79"/>
      <c r="K19" s="79"/>
      <c r="L19" s="79"/>
      <c r="M19" s="6"/>
      <c r="N19" s="79"/>
      <c r="O19" s="79"/>
      <c r="P19" s="79"/>
      <c r="Q19" s="79"/>
    </row>
    <row r="20" spans="1:17" ht="25.5" customHeight="1" thickBot="1" x14ac:dyDescent="0.2">
      <c r="A20" s="449" t="s">
        <v>55</v>
      </c>
      <c r="B20" s="450"/>
      <c r="C20" s="450"/>
      <c r="D20" s="451"/>
      <c r="E20" s="455" t="s">
        <v>170</v>
      </c>
      <c r="F20" s="450"/>
      <c r="G20" s="450"/>
      <c r="H20" s="456"/>
      <c r="I20" s="79"/>
      <c r="J20" s="457" t="s">
        <v>55</v>
      </c>
      <c r="K20" s="458"/>
      <c r="L20" s="458"/>
      <c r="M20" s="458"/>
      <c r="N20" s="458" t="s">
        <v>194</v>
      </c>
      <c r="O20" s="458"/>
      <c r="P20" s="458"/>
      <c r="Q20" s="474"/>
    </row>
    <row r="21" spans="1:17" ht="25.5" customHeight="1" x14ac:dyDescent="0.15">
      <c r="A21" s="452"/>
      <c r="B21" s="453"/>
      <c r="C21" s="453"/>
      <c r="D21" s="454"/>
      <c r="E21" s="100" t="s">
        <v>160</v>
      </c>
      <c r="F21" s="99" t="s">
        <v>201</v>
      </c>
      <c r="G21" s="4" t="s">
        <v>161</v>
      </c>
      <c r="H21" s="80" t="s">
        <v>56</v>
      </c>
      <c r="I21" s="79"/>
      <c r="J21" s="459"/>
      <c r="K21" s="460"/>
      <c r="L21" s="460"/>
      <c r="M21" s="460"/>
      <c r="N21" s="100" t="s">
        <v>160</v>
      </c>
      <c r="O21" s="99" t="s">
        <v>201</v>
      </c>
      <c r="P21" s="3" t="s">
        <v>161</v>
      </c>
      <c r="Q21" s="93" t="s">
        <v>189</v>
      </c>
    </row>
    <row r="22" spans="1:17" ht="25.5" customHeight="1" x14ac:dyDescent="0.15">
      <c r="A22" s="446" t="s">
        <v>195</v>
      </c>
      <c r="B22" s="2" t="s">
        <v>162</v>
      </c>
      <c r="C22" s="5" t="s">
        <v>57</v>
      </c>
      <c r="D22" s="123" t="s">
        <v>171</v>
      </c>
      <c r="E22" s="124">
        <v>24200</v>
      </c>
      <c r="F22" s="125">
        <f>E22*0.2</f>
        <v>4840</v>
      </c>
      <c r="G22" s="126">
        <f>E22+F22</f>
        <v>29040</v>
      </c>
      <c r="H22" s="81"/>
      <c r="I22" s="79"/>
      <c r="J22" s="446" t="s">
        <v>195</v>
      </c>
      <c r="K22" s="2" t="s">
        <v>162</v>
      </c>
      <c r="L22" s="2" t="s">
        <v>57</v>
      </c>
      <c r="M22" s="123" t="s">
        <v>171</v>
      </c>
      <c r="N22" s="124">
        <v>5500</v>
      </c>
      <c r="O22" s="125">
        <f>N22*0.2</f>
        <v>1100</v>
      </c>
      <c r="P22" s="126">
        <f>N22+O22</f>
        <v>6600</v>
      </c>
      <c r="Q22" s="463" t="s">
        <v>206</v>
      </c>
    </row>
    <row r="23" spans="1:17" ht="25.5" customHeight="1" x14ac:dyDescent="0.15">
      <c r="A23" s="447"/>
      <c r="B23" s="2" t="s">
        <v>164</v>
      </c>
      <c r="C23" s="5" t="s">
        <v>58</v>
      </c>
      <c r="D23" s="123" t="s">
        <v>172</v>
      </c>
      <c r="E23" s="124">
        <v>10890</v>
      </c>
      <c r="F23" s="125">
        <v>2200</v>
      </c>
      <c r="G23" s="126">
        <f>E23+F23</f>
        <v>13090</v>
      </c>
      <c r="H23" s="81"/>
      <c r="I23" s="79"/>
      <c r="J23" s="447"/>
      <c r="K23" s="2" t="s">
        <v>164</v>
      </c>
      <c r="L23" s="2" t="s">
        <v>58</v>
      </c>
      <c r="M23" s="123" t="s">
        <v>172</v>
      </c>
      <c r="N23" s="124">
        <v>2420</v>
      </c>
      <c r="O23" s="125">
        <v>550</v>
      </c>
      <c r="P23" s="126">
        <f>N23+O23</f>
        <v>2970</v>
      </c>
      <c r="Q23" s="464"/>
    </row>
    <row r="24" spans="1:17" ht="25.5" customHeight="1" x14ac:dyDescent="0.15">
      <c r="A24" s="447"/>
      <c r="B24" s="2" t="s">
        <v>166</v>
      </c>
      <c r="C24" s="5" t="s">
        <v>59</v>
      </c>
      <c r="D24" s="123" t="s">
        <v>192</v>
      </c>
      <c r="E24" s="124">
        <v>14520</v>
      </c>
      <c r="F24" s="125">
        <v>2970</v>
      </c>
      <c r="G24" s="126">
        <f>E24+F24</f>
        <v>17490</v>
      </c>
      <c r="H24" s="81"/>
      <c r="I24" s="79"/>
      <c r="J24" s="447"/>
      <c r="K24" s="2" t="s">
        <v>166</v>
      </c>
      <c r="L24" s="2" t="s">
        <v>59</v>
      </c>
      <c r="M24" s="123" t="s">
        <v>192</v>
      </c>
      <c r="N24" s="124">
        <v>3080</v>
      </c>
      <c r="O24" s="125">
        <v>660</v>
      </c>
      <c r="P24" s="126">
        <f>N24+O24</f>
        <v>3740</v>
      </c>
      <c r="Q24" s="464"/>
    </row>
    <row r="25" spans="1:17" ht="25.5" customHeight="1" x14ac:dyDescent="0.15">
      <c r="A25" s="447"/>
      <c r="B25" s="2" t="s">
        <v>167</v>
      </c>
      <c r="C25" s="5" t="s">
        <v>60</v>
      </c>
      <c r="D25" s="123" t="s">
        <v>173</v>
      </c>
      <c r="E25" s="124">
        <v>19360</v>
      </c>
      <c r="F25" s="125">
        <v>3960</v>
      </c>
      <c r="G25" s="126">
        <f>E25+F25</f>
        <v>23320</v>
      </c>
      <c r="H25" s="81"/>
      <c r="I25" s="79"/>
      <c r="J25" s="447"/>
      <c r="K25" s="2" t="s">
        <v>167</v>
      </c>
      <c r="L25" s="2" t="s">
        <v>60</v>
      </c>
      <c r="M25" s="123" t="s">
        <v>173</v>
      </c>
      <c r="N25" s="124">
        <v>3630</v>
      </c>
      <c r="O25" s="125">
        <v>770</v>
      </c>
      <c r="P25" s="126">
        <f>N25+O25</f>
        <v>4400</v>
      </c>
      <c r="Q25" s="464"/>
    </row>
    <row r="26" spans="1:17" ht="25.5" customHeight="1" thickBot="1" x14ac:dyDescent="0.2">
      <c r="A26" s="448"/>
      <c r="B26" s="470" t="s">
        <v>203</v>
      </c>
      <c r="C26" s="471"/>
      <c r="D26" s="471"/>
      <c r="E26" s="127">
        <v>3630</v>
      </c>
      <c r="F26" s="128">
        <v>770</v>
      </c>
      <c r="G26" s="129">
        <f>E26+F26</f>
        <v>4400</v>
      </c>
      <c r="H26" s="82"/>
      <c r="I26" s="79"/>
      <c r="J26" s="448"/>
      <c r="K26" s="470" t="s">
        <v>203</v>
      </c>
      <c r="L26" s="471"/>
      <c r="M26" s="471"/>
      <c r="N26" s="127">
        <v>2420</v>
      </c>
      <c r="O26" s="128">
        <v>550</v>
      </c>
      <c r="P26" s="129">
        <f>N26+O26</f>
        <v>2970</v>
      </c>
      <c r="Q26" s="465"/>
    </row>
    <row r="27" spans="1:17" ht="25.5" customHeight="1" thickBot="1" x14ac:dyDescent="0.2">
      <c r="A27" s="79"/>
      <c r="B27" s="79"/>
      <c r="C27" s="79"/>
      <c r="D27" s="6"/>
      <c r="E27" s="79"/>
      <c r="F27" s="79"/>
      <c r="G27" s="79"/>
      <c r="H27" s="79"/>
      <c r="I27" s="79"/>
      <c r="J27" s="79"/>
      <c r="K27" s="79"/>
      <c r="L27" s="79"/>
      <c r="M27" s="6"/>
      <c r="N27" s="79"/>
      <c r="O27" s="79"/>
      <c r="P27" s="79"/>
      <c r="Q27" s="79"/>
    </row>
    <row r="28" spans="1:17" ht="25.5" customHeight="1" thickBot="1" x14ac:dyDescent="0.2">
      <c r="A28" s="449" t="s">
        <v>55</v>
      </c>
      <c r="B28" s="450"/>
      <c r="C28" s="450"/>
      <c r="D28" s="451"/>
      <c r="E28" s="455" t="s">
        <v>62</v>
      </c>
      <c r="F28" s="450"/>
      <c r="G28" s="450"/>
      <c r="H28" s="456"/>
      <c r="I28" s="79"/>
      <c r="J28" s="6"/>
      <c r="K28" s="6" t="s">
        <v>174</v>
      </c>
      <c r="L28" s="461" t="s">
        <v>221</v>
      </c>
      <c r="M28" s="461"/>
      <c r="N28" s="461"/>
      <c r="O28" s="461"/>
      <c r="P28" s="461"/>
      <c r="Q28" s="461"/>
    </row>
    <row r="29" spans="1:17" ht="25.5" customHeight="1" x14ac:dyDescent="0.15">
      <c r="A29" s="452"/>
      <c r="B29" s="453"/>
      <c r="C29" s="453"/>
      <c r="D29" s="454"/>
      <c r="E29" s="100" t="s">
        <v>160</v>
      </c>
      <c r="F29" s="99" t="s">
        <v>201</v>
      </c>
      <c r="G29" s="4" t="s">
        <v>161</v>
      </c>
      <c r="H29" s="80" t="s">
        <v>56</v>
      </c>
      <c r="I29" s="79"/>
      <c r="J29" s="6"/>
      <c r="K29" s="6" t="s">
        <v>202</v>
      </c>
      <c r="L29" s="85" t="s">
        <v>63</v>
      </c>
      <c r="M29" s="6"/>
      <c r="N29" s="86"/>
      <c r="O29" s="85"/>
      <c r="P29" s="85"/>
      <c r="Q29" s="85"/>
    </row>
    <row r="30" spans="1:17" ht="25.5" customHeight="1" x14ac:dyDescent="0.15">
      <c r="A30" s="446" t="s">
        <v>195</v>
      </c>
      <c r="B30" s="2" t="s">
        <v>162</v>
      </c>
      <c r="C30" s="5" t="s">
        <v>57</v>
      </c>
      <c r="D30" s="123" t="s">
        <v>171</v>
      </c>
      <c r="E30" s="124">
        <v>13310</v>
      </c>
      <c r="F30" s="125">
        <v>2750</v>
      </c>
      <c r="G30" s="126">
        <f>E30+F30</f>
        <v>16060</v>
      </c>
      <c r="H30" s="81"/>
      <c r="I30" s="79"/>
      <c r="J30" s="79"/>
      <c r="K30" s="6" t="s">
        <v>204</v>
      </c>
      <c r="L30" s="101" t="s">
        <v>175</v>
      </c>
      <c r="M30" s="101"/>
      <c r="N30" s="101"/>
      <c r="O30" s="101"/>
      <c r="P30" s="101"/>
      <c r="Q30" s="85"/>
    </row>
    <row r="31" spans="1:17" ht="25.5" customHeight="1" x14ac:dyDescent="0.15">
      <c r="A31" s="447"/>
      <c r="B31" s="2" t="s">
        <v>164</v>
      </c>
      <c r="C31" s="5" t="s">
        <v>58</v>
      </c>
      <c r="D31" s="123" t="s">
        <v>172</v>
      </c>
      <c r="E31" s="124">
        <v>6050</v>
      </c>
      <c r="F31" s="125">
        <f>E31*0.2</f>
        <v>1210</v>
      </c>
      <c r="G31" s="126">
        <f>E31+F31</f>
        <v>7260</v>
      </c>
      <c r="H31" s="81"/>
      <c r="I31" s="79"/>
      <c r="J31" s="79"/>
      <c r="K31" s="6"/>
      <c r="L31" s="101" t="s">
        <v>218</v>
      </c>
      <c r="M31" s="101"/>
      <c r="N31" s="101"/>
      <c r="O31" s="101"/>
      <c r="P31" s="101"/>
      <c r="Q31" s="101"/>
    </row>
    <row r="32" spans="1:17" ht="25.5" customHeight="1" x14ac:dyDescent="0.15">
      <c r="A32" s="447"/>
      <c r="B32" s="2" t="s">
        <v>166</v>
      </c>
      <c r="C32" s="5" t="s">
        <v>59</v>
      </c>
      <c r="D32" s="123" t="s">
        <v>192</v>
      </c>
      <c r="E32" s="124">
        <v>7260</v>
      </c>
      <c r="F32" s="125">
        <v>1540</v>
      </c>
      <c r="G32" s="126">
        <f>E32+F32</f>
        <v>8800</v>
      </c>
      <c r="H32" s="81"/>
      <c r="I32" s="79"/>
      <c r="J32" s="79"/>
      <c r="K32" s="6"/>
      <c r="L32" s="85" t="s">
        <v>176</v>
      </c>
      <c r="M32" s="6"/>
      <c r="N32" s="86"/>
      <c r="O32" s="85"/>
      <c r="P32" s="85"/>
      <c r="Q32" s="85"/>
    </row>
    <row r="33" spans="1:18" ht="25.5" customHeight="1" x14ac:dyDescent="0.15">
      <c r="A33" s="447"/>
      <c r="B33" s="2" t="s">
        <v>167</v>
      </c>
      <c r="C33" s="5" t="s">
        <v>60</v>
      </c>
      <c r="D33" s="123" t="s">
        <v>173</v>
      </c>
      <c r="E33" s="124">
        <v>9680</v>
      </c>
      <c r="F33" s="125">
        <v>1980</v>
      </c>
      <c r="G33" s="126">
        <f>E33+F33</f>
        <v>11660</v>
      </c>
      <c r="H33" s="81"/>
      <c r="I33" s="79"/>
      <c r="J33" s="79"/>
      <c r="K33" s="6"/>
      <c r="L33" s="101" t="s">
        <v>64</v>
      </c>
      <c r="M33" s="101"/>
      <c r="N33" s="101"/>
      <c r="O33" s="101"/>
      <c r="P33" s="101"/>
      <c r="Q33" s="85"/>
    </row>
    <row r="34" spans="1:18" ht="25.5" customHeight="1" thickBot="1" x14ac:dyDescent="0.2">
      <c r="A34" s="448"/>
      <c r="B34" s="470" t="s">
        <v>203</v>
      </c>
      <c r="C34" s="471"/>
      <c r="D34" s="471"/>
      <c r="E34" s="127">
        <v>2420</v>
      </c>
      <c r="F34" s="128">
        <v>550</v>
      </c>
      <c r="G34" s="129">
        <f>E34+F34</f>
        <v>2970</v>
      </c>
      <c r="H34" s="82"/>
      <c r="I34" s="79"/>
      <c r="J34" s="79"/>
      <c r="K34" s="6" t="s">
        <v>197</v>
      </c>
      <c r="L34" s="101" t="s">
        <v>219</v>
      </c>
      <c r="N34" s="161"/>
      <c r="O34" s="161"/>
      <c r="P34" s="161"/>
      <c r="Q34" s="161"/>
    </row>
    <row r="35" spans="1:18" ht="25.5" customHeight="1" thickBot="1" x14ac:dyDescent="0.2">
      <c r="A35" s="83"/>
      <c r="B35" s="6"/>
      <c r="C35" s="79"/>
      <c r="D35" s="6"/>
      <c r="E35" s="84"/>
      <c r="F35" s="84"/>
      <c r="G35" s="84"/>
      <c r="H35" s="79"/>
      <c r="I35" s="79"/>
      <c r="K35" s="6" t="s">
        <v>197</v>
      </c>
      <c r="L35" s="161" t="s">
        <v>208</v>
      </c>
      <c r="M35" s="161"/>
      <c r="N35" s="161"/>
      <c r="O35" s="161"/>
      <c r="P35" s="161"/>
      <c r="Q35" s="161"/>
    </row>
    <row r="36" spans="1:18" ht="25.5" customHeight="1" thickBot="1" x14ac:dyDescent="0.2">
      <c r="A36" s="449" t="s">
        <v>55</v>
      </c>
      <c r="B36" s="450"/>
      <c r="C36" s="450"/>
      <c r="D36" s="451"/>
      <c r="E36" s="455" t="s">
        <v>196</v>
      </c>
      <c r="F36" s="450"/>
      <c r="G36" s="450"/>
      <c r="H36" s="456"/>
      <c r="I36" s="6"/>
      <c r="L36" s="161" t="s">
        <v>209</v>
      </c>
      <c r="M36" s="161"/>
      <c r="N36" s="161"/>
      <c r="O36" s="161"/>
      <c r="P36" s="161"/>
      <c r="Q36" s="161"/>
      <c r="R36" s="87"/>
    </row>
    <row r="37" spans="1:18" ht="25.5" customHeight="1" x14ac:dyDescent="0.15">
      <c r="A37" s="452"/>
      <c r="B37" s="453"/>
      <c r="C37" s="453"/>
      <c r="D37" s="454"/>
      <c r="E37" s="100" t="s">
        <v>160</v>
      </c>
      <c r="F37" s="99" t="s">
        <v>201</v>
      </c>
      <c r="G37" s="4" t="s">
        <v>161</v>
      </c>
      <c r="H37" s="80" t="s">
        <v>56</v>
      </c>
      <c r="I37" s="6"/>
      <c r="K37" s="102"/>
      <c r="L37" s="161" t="s">
        <v>210</v>
      </c>
      <c r="M37" s="161"/>
      <c r="N37" s="161"/>
      <c r="O37" s="161"/>
      <c r="P37" s="161"/>
      <c r="Q37" s="161"/>
      <c r="R37" s="87"/>
    </row>
    <row r="38" spans="1:18" ht="25.5" customHeight="1" x14ac:dyDescent="0.15">
      <c r="A38" s="446" t="s">
        <v>195</v>
      </c>
      <c r="B38" s="2" t="s">
        <v>162</v>
      </c>
      <c r="C38" s="5" t="s">
        <v>57</v>
      </c>
      <c r="D38" s="123" t="s">
        <v>171</v>
      </c>
      <c r="E38" s="124">
        <v>7920</v>
      </c>
      <c r="F38" s="125">
        <v>1650</v>
      </c>
      <c r="G38" s="126">
        <f>E38+F38</f>
        <v>9570</v>
      </c>
      <c r="H38" s="81"/>
      <c r="I38" s="79"/>
      <c r="L38" s="161" t="s">
        <v>211</v>
      </c>
      <c r="M38" s="161"/>
      <c r="R38" s="87"/>
    </row>
    <row r="39" spans="1:18" ht="25.5" customHeight="1" x14ac:dyDescent="0.15">
      <c r="A39" s="447"/>
      <c r="B39" s="2" t="s">
        <v>164</v>
      </c>
      <c r="C39" s="5" t="s">
        <v>58</v>
      </c>
      <c r="D39" s="123" t="s">
        <v>165</v>
      </c>
      <c r="E39" s="124">
        <v>3630</v>
      </c>
      <c r="F39" s="125">
        <v>770</v>
      </c>
      <c r="G39" s="126">
        <f>E39+F39</f>
        <v>4400</v>
      </c>
      <c r="H39" s="81"/>
      <c r="I39" s="79"/>
      <c r="K39" s="102" t="s">
        <v>197</v>
      </c>
      <c r="L39" s="85" t="s">
        <v>177</v>
      </c>
      <c r="M39" s="6"/>
      <c r="R39" s="87"/>
    </row>
    <row r="40" spans="1:18" ht="25.5" customHeight="1" x14ac:dyDescent="0.15">
      <c r="A40" s="447"/>
      <c r="B40" s="2" t="s">
        <v>166</v>
      </c>
      <c r="C40" s="5" t="s">
        <v>59</v>
      </c>
      <c r="D40" s="123" t="s">
        <v>192</v>
      </c>
      <c r="E40" s="124">
        <v>4290</v>
      </c>
      <c r="F40" s="125">
        <v>880</v>
      </c>
      <c r="G40" s="126">
        <f>E40+F40</f>
        <v>5170</v>
      </c>
      <c r="H40" s="81"/>
      <c r="I40" s="79"/>
      <c r="R40" s="87"/>
    </row>
    <row r="41" spans="1:18" ht="25.5" customHeight="1" x14ac:dyDescent="0.15">
      <c r="A41" s="447"/>
      <c r="B41" s="2" t="s">
        <v>167</v>
      </c>
      <c r="C41" s="5" t="s">
        <v>60</v>
      </c>
      <c r="D41" s="123" t="s">
        <v>168</v>
      </c>
      <c r="E41" s="124">
        <v>4840</v>
      </c>
      <c r="F41" s="125">
        <v>990</v>
      </c>
      <c r="G41" s="126">
        <f>E41+F41</f>
        <v>5830</v>
      </c>
      <c r="H41" s="81"/>
      <c r="I41" s="79"/>
      <c r="R41" s="87"/>
    </row>
    <row r="42" spans="1:18" ht="25.5" customHeight="1" thickBot="1" x14ac:dyDescent="0.2">
      <c r="A42" s="448"/>
      <c r="B42" s="470" t="s">
        <v>203</v>
      </c>
      <c r="C42" s="471"/>
      <c r="D42" s="471"/>
      <c r="E42" s="127">
        <v>1650</v>
      </c>
      <c r="F42" s="128">
        <f>E42*0.2</f>
        <v>330</v>
      </c>
      <c r="G42" s="129">
        <f>E42+F42</f>
        <v>1980</v>
      </c>
      <c r="H42" s="82"/>
      <c r="I42" s="79"/>
    </row>
  </sheetData>
  <sheetProtection sheet="1" objects="1" scenarios="1"/>
  <mergeCells count="40">
    <mergeCell ref="J4:M5"/>
    <mergeCell ref="K26:M26"/>
    <mergeCell ref="A36:D37"/>
    <mergeCell ref="E28:H28"/>
    <mergeCell ref="B34:D34"/>
    <mergeCell ref="A30:A34"/>
    <mergeCell ref="B26:D26"/>
    <mergeCell ref="B10:D10"/>
    <mergeCell ref="E36:H36"/>
    <mergeCell ref="A4:D5"/>
    <mergeCell ref="E4:H4"/>
    <mergeCell ref="A1:Q1"/>
    <mergeCell ref="A6:A10"/>
    <mergeCell ref="Q22:Q26"/>
    <mergeCell ref="P2:Q2"/>
    <mergeCell ref="F3:H3"/>
    <mergeCell ref="O3:Q3"/>
    <mergeCell ref="A3:D3"/>
    <mergeCell ref="A12:D13"/>
    <mergeCell ref="E12:H12"/>
    <mergeCell ref="J3:M3"/>
    <mergeCell ref="N12:Q12"/>
    <mergeCell ref="K18:M18"/>
    <mergeCell ref="J20:M21"/>
    <mergeCell ref="N20:Q20"/>
    <mergeCell ref="N4:Q4"/>
    <mergeCell ref="B18:D18"/>
    <mergeCell ref="A38:A42"/>
    <mergeCell ref="J6:J10"/>
    <mergeCell ref="J14:J18"/>
    <mergeCell ref="J22:J26"/>
    <mergeCell ref="A20:D21"/>
    <mergeCell ref="E20:H20"/>
    <mergeCell ref="A28:D29"/>
    <mergeCell ref="J12:M13"/>
    <mergeCell ref="L28:Q28"/>
    <mergeCell ref="B42:D42"/>
    <mergeCell ref="K10:M10"/>
    <mergeCell ref="A14:A18"/>
    <mergeCell ref="A22:A26"/>
  </mergeCells>
  <phoneticPr fontId="2"/>
  <printOptions horizontalCentered="1" verticalCentered="1"/>
  <pageMargins left="0.39370078740157483" right="0.31496062992125984" top="0.19685039370078741" bottom="0.19685039370078741" header="0.51181102362204722" footer="0.51181102362204722"/>
  <pageSetup paperSize="9" scale="5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32"/>
  <sheetViews>
    <sheetView zoomScale="55" zoomScaleNormal="55" zoomScaleSheetLayoutView="50" workbookViewId="0">
      <selection sqref="A1:K1"/>
    </sheetView>
  </sheetViews>
  <sheetFormatPr defaultRowHeight="13.5" x14ac:dyDescent="0.15"/>
  <cols>
    <col min="1" max="1" width="5.625" style="47" customWidth="1"/>
    <col min="2" max="2" width="36.375" style="47" customWidth="1"/>
    <col min="3" max="3" width="19.125" style="47" customWidth="1"/>
    <col min="4" max="11" width="13.125" style="47" customWidth="1"/>
    <col min="12" max="12" width="10.625" style="47" customWidth="1"/>
    <col min="13" max="16384" width="9" style="47"/>
  </cols>
  <sheetData>
    <row r="1" spans="1:17" ht="60" customHeight="1" x14ac:dyDescent="0.15">
      <c r="A1" s="481" t="s">
        <v>187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</row>
    <row r="2" spans="1:17" ht="35.1" customHeight="1" thickBot="1" x14ac:dyDescent="0.25">
      <c r="H2" s="487" t="s">
        <v>224</v>
      </c>
      <c r="I2" s="487"/>
      <c r="J2" s="487"/>
      <c r="K2" s="487"/>
    </row>
    <row r="3" spans="1:17" ht="45.75" customHeight="1" thickBot="1" x14ac:dyDescent="0.2">
      <c r="A3" s="168" t="s">
        <v>105</v>
      </c>
      <c r="B3" s="169" t="s">
        <v>106</v>
      </c>
      <c r="C3" s="48" t="s">
        <v>107</v>
      </c>
      <c r="D3" s="170" t="s">
        <v>108</v>
      </c>
      <c r="E3" s="170" t="s">
        <v>109</v>
      </c>
      <c r="F3" s="170" t="s">
        <v>147</v>
      </c>
      <c r="G3" s="170" t="s">
        <v>110</v>
      </c>
      <c r="H3" s="170" t="s">
        <v>111</v>
      </c>
      <c r="I3" s="170" t="s">
        <v>112</v>
      </c>
      <c r="J3" s="171" t="s">
        <v>113</v>
      </c>
      <c r="K3" s="172" t="s">
        <v>114</v>
      </c>
      <c r="M3" s="49"/>
      <c r="N3" s="49"/>
      <c r="O3" s="49"/>
      <c r="P3" s="49"/>
      <c r="Q3" s="49"/>
    </row>
    <row r="4" spans="1:17" ht="45.75" customHeight="1" x14ac:dyDescent="0.15">
      <c r="A4" s="173">
        <v>1</v>
      </c>
      <c r="B4" s="174" t="s">
        <v>20</v>
      </c>
      <c r="C4" s="50">
        <v>1200</v>
      </c>
      <c r="D4" s="175" t="s">
        <v>198</v>
      </c>
      <c r="E4" s="175" t="s">
        <v>115</v>
      </c>
      <c r="F4" s="175" t="s">
        <v>115</v>
      </c>
      <c r="G4" s="176" t="s">
        <v>139</v>
      </c>
      <c r="H4" s="175" t="s">
        <v>139</v>
      </c>
      <c r="I4" s="175" t="s">
        <v>117</v>
      </c>
      <c r="J4" s="177" t="s">
        <v>117</v>
      </c>
      <c r="K4" s="174" t="s">
        <v>139</v>
      </c>
      <c r="M4" s="49"/>
      <c r="N4" s="49"/>
      <c r="O4" s="49"/>
      <c r="P4" s="49"/>
      <c r="Q4" s="49"/>
    </row>
    <row r="5" spans="1:17" ht="45.75" customHeight="1" x14ac:dyDescent="0.15">
      <c r="A5" s="178">
        <v>2</v>
      </c>
      <c r="B5" s="179" t="s">
        <v>140</v>
      </c>
      <c r="C5" s="50">
        <v>1400</v>
      </c>
      <c r="D5" s="180" t="s">
        <v>198</v>
      </c>
      <c r="E5" s="180" t="s">
        <v>115</v>
      </c>
      <c r="F5" s="180" t="s">
        <v>115</v>
      </c>
      <c r="G5" s="180" t="s">
        <v>139</v>
      </c>
      <c r="H5" s="180" t="s">
        <v>139</v>
      </c>
      <c r="I5" s="180" t="s">
        <v>199</v>
      </c>
      <c r="J5" s="181" t="s">
        <v>190</v>
      </c>
      <c r="K5" s="182" t="s">
        <v>139</v>
      </c>
      <c r="M5" s="49"/>
      <c r="N5" s="49"/>
      <c r="O5" s="49"/>
      <c r="P5" s="49"/>
      <c r="Q5" s="49"/>
    </row>
    <row r="6" spans="1:17" ht="45.75" customHeight="1" x14ac:dyDescent="0.15">
      <c r="A6" s="178">
        <v>4</v>
      </c>
      <c r="B6" s="179" t="s">
        <v>141</v>
      </c>
      <c r="C6" s="50">
        <v>120</v>
      </c>
      <c r="D6" s="180" t="s">
        <v>118</v>
      </c>
      <c r="E6" s="181" t="s">
        <v>139</v>
      </c>
      <c r="F6" s="180" t="s">
        <v>139</v>
      </c>
      <c r="G6" s="180" t="s">
        <v>139</v>
      </c>
      <c r="H6" s="180" t="s">
        <v>139</v>
      </c>
      <c r="I6" s="180" t="s">
        <v>139</v>
      </c>
      <c r="J6" s="180" t="s">
        <v>139</v>
      </c>
      <c r="K6" s="183" t="s">
        <v>139</v>
      </c>
      <c r="M6" s="49"/>
      <c r="N6" s="49"/>
      <c r="O6" s="49"/>
      <c r="P6" s="49"/>
      <c r="Q6" s="49"/>
    </row>
    <row r="7" spans="1:17" ht="45.75" customHeight="1" x14ac:dyDescent="0.15">
      <c r="A7" s="178">
        <v>5</v>
      </c>
      <c r="B7" s="179" t="s">
        <v>119</v>
      </c>
      <c r="C7" s="50">
        <v>120</v>
      </c>
      <c r="D7" s="180" t="s">
        <v>115</v>
      </c>
      <c r="E7" s="191" t="s">
        <v>115</v>
      </c>
      <c r="F7" s="180" t="s">
        <v>116</v>
      </c>
      <c r="G7" s="180" t="s">
        <v>139</v>
      </c>
      <c r="H7" s="180" t="s">
        <v>139</v>
      </c>
      <c r="I7" s="180" t="s">
        <v>116</v>
      </c>
      <c r="J7" s="180" t="s">
        <v>139</v>
      </c>
      <c r="K7" s="183" t="s">
        <v>139</v>
      </c>
      <c r="M7" s="49"/>
      <c r="N7" s="49"/>
      <c r="O7" s="49"/>
      <c r="P7" s="49"/>
      <c r="Q7" s="49"/>
    </row>
    <row r="8" spans="1:17" ht="45.75" customHeight="1" x14ac:dyDescent="0.15">
      <c r="A8" s="178">
        <v>6</v>
      </c>
      <c r="B8" s="179" t="s">
        <v>120</v>
      </c>
      <c r="C8" s="50">
        <v>2500</v>
      </c>
      <c r="D8" s="180" t="s">
        <v>121</v>
      </c>
      <c r="E8" s="180" t="s">
        <v>122</v>
      </c>
      <c r="F8" s="180" t="s">
        <v>121</v>
      </c>
      <c r="G8" s="180" t="s">
        <v>139</v>
      </c>
      <c r="H8" s="180" t="s">
        <v>139</v>
      </c>
      <c r="I8" s="180" t="s">
        <v>139</v>
      </c>
      <c r="J8" s="180" t="s">
        <v>139</v>
      </c>
      <c r="K8" s="183" t="s">
        <v>139</v>
      </c>
      <c r="M8" s="49"/>
      <c r="N8" s="49"/>
      <c r="O8" s="49"/>
      <c r="P8" s="49"/>
      <c r="Q8" s="49"/>
    </row>
    <row r="9" spans="1:17" ht="45.75" customHeight="1" x14ac:dyDescent="0.15">
      <c r="A9" s="178">
        <v>7</v>
      </c>
      <c r="B9" s="179" t="s">
        <v>123</v>
      </c>
      <c r="C9" s="50">
        <v>2500</v>
      </c>
      <c r="D9" s="482" t="s">
        <v>181</v>
      </c>
      <c r="E9" s="483"/>
      <c r="F9" s="484"/>
      <c r="G9" s="180" t="s">
        <v>124</v>
      </c>
      <c r="H9" s="180" t="s">
        <v>124</v>
      </c>
      <c r="I9" s="485" t="s">
        <v>181</v>
      </c>
      <c r="J9" s="484"/>
      <c r="K9" s="183" t="s">
        <v>124</v>
      </c>
      <c r="Q9" s="49"/>
    </row>
    <row r="10" spans="1:17" ht="45.75" customHeight="1" x14ac:dyDescent="0.15">
      <c r="A10" s="178">
        <v>8</v>
      </c>
      <c r="B10" s="179" t="s">
        <v>126</v>
      </c>
      <c r="C10" s="50">
        <v>1300</v>
      </c>
      <c r="D10" s="482" t="s">
        <v>182</v>
      </c>
      <c r="E10" s="483"/>
      <c r="F10" s="483"/>
      <c r="G10" s="483"/>
      <c r="H10" s="483"/>
      <c r="I10" s="483"/>
      <c r="J10" s="483"/>
      <c r="K10" s="486"/>
    </row>
    <row r="11" spans="1:17" ht="45.75" customHeight="1" x14ac:dyDescent="0.15">
      <c r="A11" s="178">
        <v>11</v>
      </c>
      <c r="B11" s="179" t="s">
        <v>142</v>
      </c>
      <c r="C11" s="50">
        <v>120</v>
      </c>
      <c r="D11" s="180" t="s">
        <v>116</v>
      </c>
      <c r="E11" s="180" t="s">
        <v>116</v>
      </c>
      <c r="F11" s="180" t="s">
        <v>116</v>
      </c>
      <c r="G11" s="180" t="s">
        <v>139</v>
      </c>
      <c r="H11" s="180" t="s">
        <v>139</v>
      </c>
      <c r="I11" s="180" t="s">
        <v>139</v>
      </c>
      <c r="J11" s="180" t="s">
        <v>139</v>
      </c>
      <c r="K11" s="183" t="s">
        <v>139</v>
      </c>
    </row>
    <row r="12" spans="1:17" ht="45.75" customHeight="1" x14ac:dyDescent="0.15">
      <c r="A12" s="178">
        <v>12</v>
      </c>
      <c r="B12" s="179" t="s">
        <v>128</v>
      </c>
      <c r="C12" s="50">
        <v>250</v>
      </c>
      <c r="D12" s="180" t="s">
        <v>121</v>
      </c>
      <c r="E12" s="180" t="s">
        <v>129</v>
      </c>
      <c r="F12" s="180" t="s">
        <v>121</v>
      </c>
      <c r="G12" s="180" t="s">
        <v>139</v>
      </c>
      <c r="H12" s="180" t="s">
        <v>139</v>
      </c>
      <c r="I12" s="180" t="s">
        <v>139</v>
      </c>
      <c r="J12" s="180" t="s">
        <v>139</v>
      </c>
      <c r="K12" s="183" t="s">
        <v>139</v>
      </c>
    </row>
    <row r="13" spans="1:17" ht="45.75" customHeight="1" x14ac:dyDescent="0.15">
      <c r="A13" s="178">
        <v>13</v>
      </c>
      <c r="B13" s="179" t="s">
        <v>22</v>
      </c>
      <c r="C13" s="50">
        <v>250</v>
      </c>
      <c r="D13" s="482" t="s">
        <v>181</v>
      </c>
      <c r="E13" s="483"/>
      <c r="F13" s="484"/>
      <c r="G13" s="180" t="s">
        <v>130</v>
      </c>
      <c r="H13" s="180" t="s">
        <v>130</v>
      </c>
      <c r="I13" s="485" t="s">
        <v>181</v>
      </c>
      <c r="J13" s="484"/>
      <c r="K13" s="183" t="s">
        <v>130</v>
      </c>
    </row>
    <row r="14" spans="1:17" ht="45.75" customHeight="1" x14ac:dyDescent="0.15">
      <c r="A14" s="178">
        <v>14</v>
      </c>
      <c r="B14" s="179" t="s">
        <v>131</v>
      </c>
      <c r="C14" s="50">
        <v>1500</v>
      </c>
      <c r="D14" s="180" t="s">
        <v>121</v>
      </c>
      <c r="E14" s="180" t="s">
        <v>121</v>
      </c>
      <c r="F14" s="180" t="s">
        <v>121</v>
      </c>
      <c r="G14" s="180" t="s">
        <v>139</v>
      </c>
      <c r="H14" s="180" t="s">
        <v>139</v>
      </c>
      <c r="I14" s="180" t="s">
        <v>139</v>
      </c>
      <c r="J14" s="180" t="s">
        <v>139</v>
      </c>
      <c r="K14" s="183" t="s">
        <v>139</v>
      </c>
    </row>
    <row r="15" spans="1:17" ht="45.75" customHeight="1" x14ac:dyDescent="0.15">
      <c r="A15" s="178">
        <v>15</v>
      </c>
      <c r="B15" s="179" t="s">
        <v>143</v>
      </c>
      <c r="C15" s="50">
        <v>1500</v>
      </c>
      <c r="D15" s="180" t="s">
        <v>121</v>
      </c>
      <c r="E15" s="180" t="s">
        <v>121</v>
      </c>
      <c r="F15" s="180" t="s">
        <v>121</v>
      </c>
      <c r="G15" s="180" t="s">
        <v>139</v>
      </c>
      <c r="H15" s="180" t="s">
        <v>139</v>
      </c>
      <c r="I15" s="180" t="s">
        <v>139</v>
      </c>
      <c r="J15" s="180" t="s">
        <v>139</v>
      </c>
      <c r="K15" s="183" t="s">
        <v>139</v>
      </c>
    </row>
    <row r="16" spans="1:17" ht="45.75" customHeight="1" x14ac:dyDescent="0.15">
      <c r="A16" s="178">
        <v>16</v>
      </c>
      <c r="B16" s="179" t="s">
        <v>144</v>
      </c>
      <c r="C16" s="50">
        <v>600</v>
      </c>
      <c r="D16" s="180" t="s">
        <v>121</v>
      </c>
      <c r="E16" s="180" t="s">
        <v>121</v>
      </c>
      <c r="F16" s="180" t="s">
        <v>121</v>
      </c>
      <c r="G16" s="180" t="s">
        <v>139</v>
      </c>
      <c r="H16" s="180" t="s">
        <v>139</v>
      </c>
      <c r="I16" s="180" t="s">
        <v>139</v>
      </c>
      <c r="J16" s="180" t="s">
        <v>139</v>
      </c>
      <c r="K16" s="183" t="s">
        <v>139</v>
      </c>
    </row>
    <row r="17" spans="1:11" ht="45.75" customHeight="1" x14ac:dyDescent="0.15">
      <c r="A17" s="178">
        <v>17</v>
      </c>
      <c r="B17" s="179" t="s">
        <v>145</v>
      </c>
      <c r="C17" s="50">
        <v>600</v>
      </c>
      <c r="D17" s="180" t="s">
        <v>121</v>
      </c>
      <c r="E17" s="180" t="s">
        <v>121</v>
      </c>
      <c r="F17" s="180" t="s">
        <v>121</v>
      </c>
      <c r="G17" s="180" t="s">
        <v>139</v>
      </c>
      <c r="H17" s="180" t="s">
        <v>139</v>
      </c>
      <c r="I17" s="180" t="s">
        <v>139</v>
      </c>
      <c r="J17" s="180" t="s">
        <v>139</v>
      </c>
      <c r="K17" s="183" t="s">
        <v>139</v>
      </c>
    </row>
    <row r="18" spans="1:11" ht="45.75" customHeight="1" x14ac:dyDescent="0.15">
      <c r="A18" s="178">
        <v>18</v>
      </c>
      <c r="B18" s="179" t="s">
        <v>146</v>
      </c>
      <c r="C18" s="51">
        <v>600</v>
      </c>
      <c r="D18" s="180" t="s">
        <v>121</v>
      </c>
      <c r="E18" s="180" t="s">
        <v>129</v>
      </c>
      <c r="F18" s="180" t="s">
        <v>121</v>
      </c>
      <c r="G18" s="180" t="s">
        <v>139</v>
      </c>
      <c r="H18" s="180" t="s">
        <v>139</v>
      </c>
      <c r="I18" s="180" t="s">
        <v>121</v>
      </c>
      <c r="J18" s="184" t="s">
        <v>121</v>
      </c>
      <c r="K18" s="179" t="s">
        <v>121</v>
      </c>
    </row>
    <row r="19" spans="1:11" ht="45.75" customHeight="1" x14ac:dyDescent="0.15">
      <c r="A19" s="178">
        <v>19</v>
      </c>
      <c r="B19" s="179" t="s">
        <v>132</v>
      </c>
      <c r="C19" s="51">
        <v>2500</v>
      </c>
      <c r="D19" s="180" t="s">
        <v>133</v>
      </c>
      <c r="E19" s="180" t="s">
        <v>133</v>
      </c>
      <c r="F19" s="180" t="s">
        <v>133</v>
      </c>
      <c r="G19" s="180" t="s">
        <v>133</v>
      </c>
      <c r="H19" s="180" t="s">
        <v>133</v>
      </c>
      <c r="I19" s="180" t="s">
        <v>133</v>
      </c>
      <c r="J19" s="180" t="s">
        <v>129</v>
      </c>
      <c r="K19" s="183" t="s">
        <v>139</v>
      </c>
    </row>
    <row r="20" spans="1:11" ht="45.75" customHeight="1" x14ac:dyDescent="0.15">
      <c r="A20" s="178">
        <v>20</v>
      </c>
      <c r="B20" s="185" t="s">
        <v>24</v>
      </c>
      <c r="C20" s="52">
        <v>1500</v>
      </c>
      <c r="D20" s="180" t="s">
        <v>127</v>
      </c>
      <c r="E20" s="180" t="s">
        <v>127</v>
      </c>
      <c r="F20" s="180" t="s">
        <v>127</v>
      </c>
      <c r="G20" s="180" t="s">
        <v>139</v>
      </c>
      <c r="H20" s="180" t="s">
        <v>139</v>
      </c>
      <c r="I20" s="180" t="s">
        <v>127</v>
      </c>
      <c r="J20" s="180" t="s">
        <v>127</v>
      </c>
      <c r="K20" s="183" t="s">
        <v>139</v>
      </c>
    </row>
    <row r="21" spans="1:11" ht="45.75" customHeight="1" x14ac:dyDescent="0.15">
      <c r="A21" s="178">
        <v>21</v>
      </c>
      <c r="B21" s="185" t="s">
        <v>191</v>
      </c>
      <c r="C21" s="52">
        <v>2500</v>
      </c>
      <c r="D21" s="180" t="s">
        <v>127</v>
      </c>
      <c r="E21" s="180" t="s">
        <v>127</v>
      </c>
      <c r="F21" s="180" t="s">
        <v>127</v>
      </c>
      <c r="G21" s="180" t="s">
        <v>139</v>
      </c>
      <c r="H21" s="180" t="s">
        <v>139</v>
      </c>
      <c r="I21" s="180" t="s">
        <v>183</v>
      </c>
      <c r="J21" s="180" t="s">
        <v>183</v>
      </c>
      <c r="K21" s="183" t="s">
        <v>139</v>
      </c>
    </row>
    <row r="22" spans="1:11" ht="45.75" customHeight="1" x14ac:dyDescent="0.15">
      <c r="A22" s="178">
        <v>22</v>
      </c>
      <c r="B22" s="179" t="s">
        <v>134</v>
      </c>
      <c r="C22" s="51">
        <v>150</v>
      </c>
      <c r="D22" s="180" t="s">
        <v>135</v>
      </c>
      <c r="E22" s="180" t="s">
        <v>135</v>
      </c>
      <c r="F22" s="180" t="s">
        <v>135</v>
      </c>
      <c r="G22" s="180" t="s">
        <v>135</v>
      </c>
      <c r="H22" s="180" t="s">
        <v>135</v>
      </c>
      <c r="I22" s="180" t="s">
        <v>135</v>
      </c>
      <c r="J22" s="180" t="s">
        <v>135</v>
      </c>
      <c r="K22" s="183" t="s">
        <v>135</v>
      </c>
    </row>
    <row r="23" spans="1:11" ht="45.75" customHeight="1" x14ac:dyDescent="0.15">
      <c r="A23" s="178">
        <v>23</v>
      </c>
      <c r="B23" s="179" t="s">
        <v>136</v>
      </c>
      <c r="C23" s="51">
        <v>250</v>
      </c>
      <c r="D23" s="180" t="s">
        <v>135</v>
      </c>
      <c r="E23" s="180" t="s">
        <v>135</v>
      </c>
      <c r="F23" s="180" t="s">
        <v>135</v>
      </c>
      <c r="G23" s="180" t="s">
        <v>137</v>
      </c>
      <c r="H23" s="180" t="s">
        <v>137</v>
      </c>
      <c r="I23" s="180" t="s">
        <v>135</v>
      </c>
      <c r="J23" s="180" t="s">
        <v>135</v>
      </c>
      <c r="K23" s="183" t="s">
        <v>137</v>
      </c>
    </row>
    <row r="24" spans="1:11" ht="45.75" customHeight="1" x14ac:dyDescent="0.15">
      <c r="A24" s="178">
        <v>24</v>
      </c>
      <c r="B24" s="179" t="s">
        <v>138</v>
      </c>
      <c r="C24" s="50">
        <v>350</v>
      </c>
      <c r="D24" s="180" t="s">
        <v>135</v>
      </c>
      <c r="E24" s="180" t="s">
        <v>135</v>
      </c>
      <c r="F24" s="180" t="s">
        <v>135</v>
      </c>
      <c r="G24" s="180" t="s">
        <v>184</v>
      </c>
      <c r="H24" s="180" t="s">
        <v>184</v>
      </c>
      <c r="I24" s="180" t="s">
        <v>135</v>
      </c>
      <c r="J24" s="180" t="s">
        <v>135</v>
      </c>
      <c r="K24" s="183" t="s">
        <v>184</v>
      </c>
    </row>
    <row r="25" spans="1:11" ht="45.75" customHeight="1" x14ac:dyDescent="0.15">
      <c r="A25" s="178">
        <v>25</v>
      </c>
      <c r="B25" s="179" t="s">
        <v>185</v>
      </c>
      <c r="C25" s="50">
        <v>150</v>
      </c>
      <c r="D25" s="180" t="s">
        <v>125</v>
      </c>
      <c r="E25" s="180" t="s">
        <v>125</v>
      </c>
      <c r="F25" s="180" t="s">
        <v>125</v>
      </c>
      <c r="G25" s="180" t="s">
        <v>125</v>
      </c>
      <c r="H25" s="180" t="s">
        <v>125</v>
      </c>
      <c r="I25" s="180" t="s">
        <v>125</v>
      </c>
      <c r="J25" s="180" t="s">
        <v>125</v>
      </c>
      <c r="K25" s="183" t="s">
        <v>135</v>
      </c>
    </row>
    <row r="26" spans="1:11" ht="45.75" customHeight="1" thickBot="1" x14ac:dyDescent="0.2">
      <c r="A26" s="186">
        <v>26</v>
      </c>
      <c r="B26" s="187" t="s">
        <v>186</v>
      </c>
      <c r="C26" s="53">
        <v>150</v>
      </c>
      <c r="D26" s="188" t="s">
        <v>125</v>
      </c>
      <c r="E26" s="188" t="s">
        <v>125</v>
      </c>
      <c r="F26" s="188" t="s">
        <v>125</v>
      </c>
      <c r="G26" s="188" t="s">
        <v>125</v>
      </c>
      <c r="H26" s="188" t="s">
        <v>125</v>
      </c>
      <c r="I26" s="188" t="s">
        <v>125</v>
      </c>
      <c r="J26" s="188" t="s">
        <v>125</v>
      </c>
      <c r="K26" s="189" t="s">
        <v>135</v>
      </c>
    </row>
    <row r="27" spans="1:11" ht="40.5" customHeight="1" x14ac:dyDescent="0.15"/>
    <row r="28" spans="1:11" ht="35.1" customHeight="1" x14ac:dyDescent="0.15"/>
    <row r="29" spans="1:11" ht="35.1" customHeight="1" x14ac:dyDescent="0.15"/>
    <row r="30" spans="1:11" ht="35.1" customHeight="1" x14ac:dyDescent="0.15"/>
    <row r="31" spans="1:11" ht="35.1" customHeight="1" x14ac:dyDescent="0.15"/>
    <row r="32" spans="1:11" ht="35.1" customHeight="1" x14ac:dyDescent="0.15"/>
  </sheetData>
  <sheetProtection sheet="1" objects="1" scenarios="1"/>
  <mergeCells count="7">
    <mergeCell ref="A1:K1"/>
    <mergeCell ref="D9:F9"/>
    <mergeCell ref="I9:J9"/>
    <mergeCell ref="D10:K10"/>
    <mergeCell ref="D13:F13"/>
    <mergeCell ref="I13:J13"/>
    <mergeCell ref="H2:K2"/>
  </mergeCells>
  <phoneticPr fontId="2"/>
  <pageMargins left="0.39370078740157483" right="0.39370078740157483" top="0.59055118110236227" bottom="0.19685039370078741" header="0.74803149606299213" footer="0.51181102362204722"/>
  <pageSetup paperSize="9" scale="58" orientation="portrait" r:id="rId1"/>
  <headerFooter alignWithMargins="0"/>
  <colBreaks count="1" manualBreakCount="1">
    <brk id="11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7"/>
  <sheetViews>
    <sheetView view="pageBreakPreview" zoomScaleNormal="100" zoomScaleSheetLayoutView="100" workbookViewId="0">
      <pane xSplit="1" ySplit="2" topLeftCell="B3" activePane="bottomRight" state="frozenSplit"/>
      <selection activeCell="J24" sqref="J24:L24"/>
      <selection pane="topRight" activeCell="J24" sqref="J24:L24"/>
      <selection pane="bottomLeft" activeCell="J24" sqref="J24:L24"/>
      <selection pane="bottomRight"/>
    </sheetView>
  </sheetViews>
  <sheetFormatPr defaultRowHeight="13.5" x14ac:dyDescent="0.15"/>
  <cols>
    <col min="1" max="1" width="18.875" bestFit="1" customWidth="1"/>
  </cols>
  <sheetData>
    <row r="1" spans="1:23" ht="14.25" thickBot="1" x14ac:dyDescent="0.2">
      <c r="A1" t="s">
        <v>78</v>
      </c>
    </row>
    <row r="2" spans="1:23" ht="14.25" thickBot="1" x14ac:dyDescent="0.2">
      <c r="A2" s="11"/>
      <c r="B2" s="12" t="s">
        <v>66</v>
      </c>
      <c r="C2" s="13" t="s">
        <v>67</v>
      </c>
      <c r="D2" s="13" t="s">
        <v>68</v>
      </c>
      <c r="E2" s="13" t="s">
        <v>69</v>
      </c>
      <c r="F2" s="13" t="s">
        <v>70</v>
      </c>
      <c r="G2" s="14" t="s">
        <v>71</v>
      </c>
      <c r="H2" s="15" t="s">
        <v>72</v>
      </c>
      <c r="I2" s="13" t="s">
        <v>73</v>
      </c>
      <c r="J2" s="13" t="s">
        <v>74</v>
      </c>
      <c r="K2" s="13" t="s">
        <v>75</v>
      </c>
      <c r="L2" s="13" t="s">
        <v>76</v>
      </c>
      <c r="M2" s="16" t="s">
        <v>77</v>
      </c>
      <c r="N2" s="15">
        <v>1</v>
      </c>
      <c r="O2" s="13">
        <v>2</v>
      </c>
      <c r="P2" s="13">
        <v>3</v>
      </c>
      <c r="Q2" s="13">
        <v>4</v>
      </c>
      <c r="R2" s="14">
        <v>5</v>
      </c>
      <c r="S2" s="15" t="s">
        <v>81</v>
      </c>
      <c r="T2" s="13" t="s">
        <v>82</v>
      </c>
      <c r="U2" s="13" t="s">
        <v>83</v>
      </c>
      <c r="V2" s="13" t="s">
        <v>84</v>
      </c>
      <c r="W2" s="16" t="s">
        <v>85</v>
      </c>
    </row>
    <row r="3" spans="1:23" x14ac:dyDescent="0.15">
      <c r="A3" s="10" t="s">
        <v>4</v>
      </c>
      <c r="B3" s="17">
        <f>'室使用料（参考）'!$E$6</f>
        <v>42900</v>
      </c>
      <c r="C3" s="18">
        <f>'室使用料（参考）'!$E$7</f>
        <v>20900</v>
      </c>
      <c r="D3" s="18">
        <f>'室使用料（参考）'!$E$8</f>
        <v>22000</v>
      </c>
      <c r="E3" s="18">
        <f>'室使用料（参考）'!$E$9</f>
        <v>29700</v>
      </c>
      <c r="F3" s="18">
        <f>'室使用料（参考）'!$E$6+'室使用料（参考）'!$E$9</f>
        <v>72600</v>
      </c>
      <c r="G3" s="25">
        <f>'室使用料（参考）'!$E$8+'室使用料（参考）'!$E$9</f>
        <v>51700</v>
      </c>
      <c r="H3" s="26">
        <f>'室使用料（参考）'!G6</f>
        <v>51480</v>
      </c>
      <c r="I3" s="18">
        <f>'室使用料（参考）'!G7</f>
        <v>25080</v>
      </c>
      <c r="J3" s="18">
        <f>'室使用料（参考）'!G8</f>
        <v>26400</v>
      </c>
      <c r="K3" s="18">
        <f>'室使用料（参考）'!G9</f>
        <v>35640</v>
      </c>
      <c r="L3" s="18">
        <f>H3+K3</f>
        <v>87120</v>
      </c>
      <c r="M3" s="19">
        <f>J3+K3</f>
        <v>62040</v>
      </c>
      <c r="N3" s="26">
        <f>'室使用料（参考）'!$E$10</f>
        <v>6600</v>
      </c>
      <c r="O3" s="18">
        <f>'室使用料（参考）'!$E$10*2</f>
        <v>13200</v>
      </c>
      <c r="P3" s="18">
        <f>'室使用料（参考）'!$E$10*3</f>
        <v>19800</v>
      </c>
      <c r="Q3" s="18">
        <f>'室使用料（参考）'!$E$10*4</f>
        <v>26400</v>
      </c>
      <c r="R3" s="18">
        <f>'室使用料（参考）'!$E$10*5</f>
        <v>33000</v>
      </c>
      <c r="S3" s="40">
        <f>('室使用料（参考）'!$E$10+'室使用料（参考）'!$F$10)*1</f>
        <v>7920</v>
      </c>
      <c r="T3" s="35">
        <f>('室使用料（参考）'!$E$10+'室使用料（参考）'!$F$10)*2</f>
        <v>15840</v>
      </c>
      <c r="U3" s="35">
        <f>('室使用料（参考）'!$E$10+'室使用料（参考）'!$F$10)*3</f>
        <v>23760</v>
      </c>
      <c r="V3" s="35">
        <f>('室使用料（参考）'!$E$10+'室使用料（参考）'!$F$10)*4</f>
        <v>31680</v>
      </c>
      <c r="W3" s="37">
        <f>('室使用料（参考）'!$E$10+'室使用料（参考）'!$F$10)*5</f>
        <v>39600</v>
      </c>
    </row>
    <row r="4" spans="1:23" x14ac:dyDescent="0.15">
      <c r="A4" s="7" t="s">
        <v>5</v>
      </c>
      <c r="B4" s="20">
        <f>'室使用料（参考）'!$E$14</f>
        <v>2420</v>
      </c>
      <c r="C4" s="21">
        <f>'室使用料（参考）'!$E$15</f>
        <v>1100</v>
      </c>
      <c r="D4" s="21">
        <f>'室使用料（参考）'!$E$16</f>
        <v>1540</v>
      </c>
      <c r="E4" s="21">
        <f>'室使用料（参考）'!$E$17</f>
        <v>1980</v>
      </c>
      <c r="F4" s="21">
        <f>'室使用料（参考）'!$E$14+'室使用料（参考）'!$E$17</f>
        <v>4400</v>
      </c>
      <c r="G4" s="27">
        <f>'室使用料（参考）'!$E$16+'室使用料（参考）'!$E$17</f>
        <v>3520</v>
      </c>
      <c r="H4" s="28">
        <f>'室使用料（参考）'!G14</f>
        <v>2970</v>
      </c>
      <c r="I4" s="21">
        <f>'室使用料（参考）'!G15</f>
        <v>1320</v>
      </c>
      <c r="J4" s="21">
        <f>'室使用料（参考）'!G16</f>
        <v>1870</v>
      </c>
      <c r="K4" s="21">
        <f>'室使用料（参考）'!G17</f>
        <v>2420</v>
      </c>
      <c r="L4" s="21">
        <f>H4+K4</f>
        <v>5390</v>
      </c>
      <c r="M4" s="22">
        <f>J4+K4</f>
        <v>4290</v>
      </c>
      <c r="N4" s="28">
        <f>'室使用料（参考）'!$E$18*1</f>
        <v>440</v>
      </c>
      <c r="O4" s="21">
        <f>'室使用料（参考）'!$E$18*2</f>
        <v>880</v>
      </c>
      <c r="P4" s="21">
        <f>'室使用料（参考）'!$E$18*3</f>
        <v>1320</v>
      </c>
      <c r="Q4" s="21">
        <f>'室使用料（参考）'!$E$18*4</f>
        <v>1760</v>
      </c>
      <c r="R4" s="27">
        <f>'室使用料（参考）'!$E$18*5</f>
        <v>2200</v>
      </c>
      <c r="S4" s="39">
        <f>('室使用料（参考）'!$E$18+'室使用料（参考）'!$F$18)*1</f>
        <v>550</v>
      </c>
      <c r="T4" s="21">
        <f>('室使用料（参考）'!$E$18+'室使用料（参考）'!$F$18)*2</f>
        <v>1100</v>
      </c>
      <c r="U4" s="21">
        <f>('室使用料（参考）'!$E$18+'室使用料（参考）'!$F$18)*3</f>
        <v>1650</v>
      </c>
      <c r="V4" s="21">
        <f>('室使用料（参考）'!$E$18+'室使用料（参考）'!$F$18)*4</f>
        <v>2200</v>
      </c>
      <c r="W4" s="22">
        <f>('室使用料（参考）'!$E$18+'室使用料（参考）'!$F$18)*5</f>
        <v>2750</v>
      </c>
    </row>
    <row r="5" spans="1:23" x14ac:dyDescent="0.15">
      <c r="A5" s="7" t="s">
        <v>6</v>
      </c>
      <c r="B5" s="20">
        <f>'室使用料（参考）'!$E$22</f>
        <v>24200</v>
      </c>
      <c r="C5" s="21">
        <f>'室使用料（参考）'!$E$23</f>
        <v>10890</v>
      </c>
      <c r="D5" s="21">
        <f>'室使用料（参考）'!$E$24</f>
        <v>14520</v>
      </c>
      <c r="E5" s="21">
        <f>'室使用料（参考）'!$E$25</f>
        <v>19360</v>
      </c>
      <c r="F5" s="21">
        <f>'室使用料（参考）'!$E$22+'室使用料（参考）'!$E$25</f>
        <v>43560</v>
      </c>
      <c r="G5" s="27">
        <f>'室使用料（参考）'!$E$24+'室使用料（参考）'!$E$25</f>
        <v>33880</v>
      </c>
      <c r="H5" s="28">
        <f>'室使用料（参考）'!G22</f>
        <v>29040</v>
      </c>
      <c r="I5" s="21">
        <f>'室使用料（参考）'!G23</f>
        <v>13090</v>
      </c>
      <c r="J5" s="21">
        <f>'室使用料（参考）'!G24</f>
        <v>17490</v>
      </c>
      <c r="K5" s="21">
        <f>'室使用料（参考）'!G25</f>
        <v>23320</v>
      </c>
      <c r="L5" s="21">
        <f>H5+K5</f>
        <v>52360</v>
      </c>
      <c r="M5" s="22">
        <f>J5+K5</f>
        <v>40810</v>
      </c>
      <c r="N5" s="28">
        <f>'室使用料（参考）'!$E$26*1</f>
        <v>3630</v>
      </c>
      <c r="O5" s="21">
        <f>'室使用料（参考）'!$E$26*2</f>
        <v>7260</v>
      </c>
      <c r="P5" s="21">
        <f>'室使用料（参考）'!$E$26*3</f>
        <v>10890</v>
      </c>
      <c r="Q5" s="21">
        <f>'室使用料（参考）'!$E$26*4</f>
        <v>14520</v>
      </c>
      <c r="R5" s="21">
        <f>'室使用料（参考）'!$E$26*5</f>
        <v>18150</v>
      </c>
      <c r="S5" s="39">
        <f>('室使用料（参考）'!$E$26+'室使用料（参考）'!$F$26)*1</f>
        <v>4400</v>
      </c>
      <c r="T5" s="21">
        <f>('室使用料（参考）'!$E$26+'室使用料（参考）'!$F$26)*2</f>
        <v>8800</v>
      </c>
      <c r="U5" s="21">
        <f>('室使用料（参考）'!$E$26+'室使用料（参考）'!$F$26)*3</f>
        <v>13200</v>
      </c>
      <c r="V5" s="21">
        <f>('室使用料（参考）'!$E$26+'室使用料（参考）'!$F$26)*4</f>
        <v>17600</v>
      </c>
      <c r="W5" s="22">
        <f>('室使用料（参考）'!$E$26+'室使用料（参考）'!$F$26)*5</f>
        <v>22000</v>
      </c>
    </row>
    <row r="6" spans="1:23" x14ac:dyDescent="0.15">
      <c r="A6" s="7" t="s">
        <v>7</v>
      </c>
      <c r="B6" s="20">
        <f>'室使用料（参考）'!$E$30</f>
        <v>13310</v>
      </c>
      <c r="C6" s="21">
        <f>'室使用料（参考）'!$E$31</f>
        <v>6050</v>
      </c>
      <c r="D6" s="21">
        <f>'室使用料（参考）'!$E$32</f>
        <v>7260</v>
      </c>
      <c r="E6" s="27">
        <f>'室使用料（参考）'!$E$33</f>
        <v>9680</v>
      </c>
      <c r="F6" s="21">
        <f>'室使用料（参考）'!$E$30+'室使用料（参考）'!$E$33</f>
        <v>22990</v>
      </c>
      <c r="G6" s="27">
        <f>'室使用料（参考）'!$E$32+'室使用料（参考）'!$E$33</f>
        <v>16940</v>
      </c>
      <c r="H6" s="28">
        <f>'室使用料（参考）'!G30</f>
        <v>16060</v>
      </c>
      <c r="I6" s="21">
        <f>'室使用料（参考）'!G31</f>
        <v>7260</v>
      </c>
      <c r="J6" s="21">
        <f>'室使用料（参考）'!G32</f>
        <v>8800</v>
      </c>
      <c r="K6" s="21">
        <f>'室使用料（参考）'!G33</f>
        <v>11660</v>
      </c>
      <c r="L6" s="21">
        <f>H6+K6</f>
        <v>27720</v>
      </c>
      <c r="M6" s="22">
        <f>J6+K6</f>
        <v>20460</v>
      </c>
      <c r="N6" s="28">
        <f>'室使用料（参考）'!$E$34*1</f>
        <v>2420</v>
      </c>
      <c r="O6" s="21">
        <f>'室使用料（参考）'!$E$34*2</f>
        <v>4840</v>
      </c>
      <c r="P6" s="21">
        <f>'室使用料（参考）'!$E$34*3</f>
        <v>7260</v>
      </c>
      <c r="Q6" s="21">
        <f>'室使用料（参考）'!$E$34*4</f>
        <v>9680</v>
      </c>
      <c r="R6" s="21">
        <f>'室使用料（参考）'!$E$34*5</f>
        <v>12100</v>
      </c>
      <c r="S6" s="28">
        <f>('室使用料（参考）'!$E$34+'室使用料（参考）'!$F$34)*1</f>
        <v>2970</v>
      </c>
      <c r="T6" s="21">
        <f>('室使用料（参考）'!$E$34+'室使用料（参考）'!$F$34)*2</f>
        <v>5940</v>
      </c>
      <c r="U6" s="21">
        <f>('室使用料（参考）'!$E$34+'室使用料（参考）'!$F$34)*3</f>
        <v>8910</v>
      </c>
      <c r="V6" s="21">
        <f>('室使用料（参考）'!$E$34+'室使用料（参考）'!$F$34)*4</f>
        <v>11880</v>
      </c>
      <c r="W6" s="22">
        <f>('室使用料（参考）'!$E$34+'室使用料（参考）'!$F$34)*5</f>
        <v>14850</v>
      </c>
    </row>
    <row r="7" spans="1:23" x14ac:dyDescent="0.15">
      <c r="A7" s="7" t="s">
        <v>8</v>
      </c>
      <c r="B7" s="20">
        <f>'室使用料（参考）'!$E$14</f>
        <v>2420</v>
      </c>
      <c r="C7" s="21">
        <f>'室使用料（参考）'!$E$15</f>
        <v>1100</v>
      </c>
      <c r="D7" s="21">
        <f>'室使用料（参考）'!$E$16</f>
        <v>1540</v>
      </c>
      <c r="E7" s="21">
        <f>'室使用料（参考）'!$E$17</f>
        <v>1980</v>
      </c>
      <c r="F7" s="21">
        <f>'室使用料（参考）'!$E$14+'室使用料（参考）'!$E$17</f>
        <v>4400</v>
      </c>
      <c r="G7" s="27">
        <f>'室使用料（参考）'!$E$16+'室使用料（参考）'!$E$17</f>
        <v>3520</v>
      </c>
      <c r="H7" s="28">
        <f>'室使用料（参考）'!G14</f>
        <v>2970</v>
      </c>
      <c r="I7" s="21">
        <f>'室使用料（参考）'!G15</f>
        <v>1320</v>
      </c>
      <c r="J7" s="21">
        <f>'室使用料（参考）'!G16</f>
        <v>1870</v>
      </c>
      <c r="K7" s="21">
        <f>'室使用料（参考）'!G17</f>
        <v>2420</v>
      </c>
      <c r="L7" s="21">
        <f t="shared" ref="L7:L12" si="0">H7+K7</f>
        <v>5390</v>
      </c>
      <c r="M7" s="22">
        <f t="shared" ref="M7:M12" si="1">J7+K7</f>
        <v>4290</v>
      </c>
      <c r="N7" s="28">
        <f>'室使用料（参考）'!$E$18*1</f>
        <v>440</v>
      </c>
      <c r="O7" s="21">
        <f>'室使用料（参考）'!$E$18*2</f>
        <v>880</v>
      </c>
      <c r="P7" s="21">
        <f>'室使用料（参考）'!$E$18*3</f>
        <v>1320</v>
      </c>
      <c r="Q7" s="21">
        <f>'室使用料（参考）'!$E$18*4</f>
        <v>1760</v>
      </c>
      <c r="R7" s="27">
        <f>'室使用料（参考）'!$E$18*5</f>
        <v>2200</v>
      </c>
      <c r="S7" s="28">
        <f>('室使用料（参考）'!$E$18+'室使用料（参考）'!$F$18)*1</f>
        <v>550</v>
      </c>
      <c r="T7" s="21">
        <f>('室使用料（参考）'!$E$18+'室使用料（参考）'!$F$18)*2</f>
        <v>1100</v>
      </c>
      <c r="U7" s="21">
        <f>('室使用料（参考）'!$E$18+'室使用料（参考）'!$F$18)*3</f>
        <v>1650</v>
      </c>
      <c r="V7" s="21">
        <f>('室使用料（参考）'!$E$18+'室使用料（参考）'!$F$18)*4</f>
        <v>2200</v>
      </c>
      <c r="W7" s="22">
        <f>('室使用料（参考）'!$E$18+'室使用料（参考）'!$F$18)*5</f>
        <v>2750</v>
      </c>
    </row>
    <row r="8" spans="1:23" x14ac:dyDescent="0.15">
      <c r="A8" s="7" t="s">
        <v>9</v>
      </c>
      <c r="B8" s="20">
        <f>'室使用料（参考）'!$E$38</f>
        <v>7920</v>
      </c>
      <c r="C8" s="21">
        <f>'室使用料（参考）'!$E$39</f>
        <v>3630</v>
      </c>
      <c r="D8" s="21">
        <f>'室使用料（参考）'!$E$40</f>
        <v>4290</v>
      </c>
      <c r="E8" s="21">
        <f>'室使用料（参考）'!$E$41</f>
        <v>4840</v>
      </c>
      <c r="F8" s="21">
        <f>'室使用料（参考）'!$E$38+'室使用料（参考）'!$E$41</f>
        <v>12760</v>
      </c>
      <c r="G8" s="27">
        <f>'室使用料（参考）'!$E$40+'室使用料（参考）'!$E$41</f>
        <v>9130</v>
      </c>
      <c r="H8" s="28">
        <f>'室使用料（参考）'!G38</f>
        <v>9570</v>
      </c>
      <c r="I8" s="21">
        <f>'室使用料（参考）'!G39</f>
        <v>4400</v>
      </c>
      <c r="J8" s="21">
        <f>'室使用料（参考）'!G40</f>
        <v>5170</v>
      </c>
      <c r="K8" s="21">
        <f>'室使用料（参考）'!G41</f>
        <v>5830</v>
      </c>
      <c r="L8" s="21">
        <f t="shared" si="0"/>
        <v>15400</v>
      </c>
      <c r="M8" s="22">
        <f t="shared" si="1"/>
        <v>11000</v>
      </c>
      <c r="N8" s="28">
        <f>'室使用料（参考）'!$E$42*1</f>
        <v>1650</v>
      </c>
      <c r="O8" s="21">
        <f>'室使用料（参考）'!$E$42*2</f>
        <v>3300</v>
      </c>
      <c r="P8" s="21">
        <f>'室使用料（参考）'!$E$42*3</f>
        <v>4950</v>
      </c>
      <c r="Q8" s="21">
        <f>'室使用料（参考）'!$E$42*4</f>
        <v>6600</v>
      </c>
      <c r="R8" s="21">
        <f>'室使用料（参考）'!$E$42*5</f>
        <v>8250</v>
      </c>
      <c r="S8" s="28">
        <f>('室使用料（参考）'!$E$42+'室使用料（参考）'!$F$42)*1</f>
        <v>1980</v>
      </c>
      <c r="T8" s="21">
        <f>('室使用料（参考）'!$E$42+'室使用料（参考）'!$F$42)*2</f>
        <v>3960</v>
      </c>
      <c r="U8" s="21">
        <f>('室使用料（参考）'!$E$42+'室使用料（参考）'!$F$42)*3</f>
        <v>5940</v>
      </c>
      <c r="V8" s="21">
        <f>('室使用料（参考）'!$E$42+'室使用料（参考）'!$F$42)*4</f>
        <v>7920</v>
      </c>
      <c r="W8" s="22">
        <f>('室使用料（参考）'!$E$42+'室使用料（参考）'!$F$42)*5</f>
        <v>9900</v>
      </c>
    </row>
    <row r="9" spans="1:23" x14ac:dyDescent="0.15">
      <c r="A9" s="7" t="s">
        <v>10</v>
      </c>
      <c r="B9" s="20">
        <f>'室使用料（参考）'!$E$38</f>
        <v>7920</v>
      </c>
      <c r="C9" s="21">
        <f>'室使用料（参考）'!$E$39</f>
        <v>3630</v>
      </c>
      <c r="D9" s="21">
        <f>'室使用料（参考）'!$E$40</f>
        <v>4290</v>
      </c>
      <c r="E9" s="21">
        <f>'室使用料（参考）'!$E$41</f>
        <v>4840</v>
      </c>
      <c r="F9" s="21">
        <f>'室使用料（参考）'!$E$38+'室使用料（参考）'!$E$41</f>
        <v>12760</v>
      </c>
      <c r="G9" s="27">
        <f>'室使用料（参考）'!$E$40+'室使用料（参考）'!$E$41</f>
        <v>9130</v>
      </c>
      <c r="H9" s="28">
        <f>'室使用料（参考）'!G38</f>
        <v>9570</v>
      </c>
      <c r="I9" s="21">
        <f>'室使用料（参考）'!G39</f>
        <v>4400</v>
      </c>
      <c r="J9" s="21">
        <f>'室使用料（参考）'!G40</f>
        <v>5170</v>
      </c>
      <c r="K9" s="21">
        <f>'室使用料（参考）'!G41</f>
        <v>5830</v>
      </c>
      <c r="L9" s="21">
        <f t="shared" si="0"/>
        <v>15400</v>
      </c>
      <c r="M9" s="22">
        <f t="shared" si="1"/>
        <v>11000</v>
      </c>
      <c r="N9" s="28">
        <f>'室使用料（参考）'!$E$42*1</f>
        <v>1650</v>
      </c>
      <c r="O9" s="21">
        <f>'室使用料（参考）'!$E$42*2</f>
        <v>3300</v>
      </c>
      <c r="P9" s="21">
        <f>'室使用料（参考）'!$E$42*3</f>
        <v>4950</v>
      </c>
      <c r="Q9" s="21">
        <f>'室使用料（参考）'!$E$42*4</f>
        <v>6600</v>
      </c>
      <c r="R9" s="21">
        <f>'室使用料（参考）'!$E$42*5</f>
        <v>8250</v>
      </c>
      <c r="S9" s="28">
        <f>('室使用料（参考）'!$E$42+'室使用料（参考）'!$F$42)*1</f>
        <v>1980</v>
      </c>
      <c r="T9" s="21">
        <f>('室使用料（参考）'!$E$42+'室使用料（参考）'!$F$42)*2</f>
        <v>3960</v>
      </c>
      <c r="U9" s="21">
        <f>('室使用料（参考）'!$E$42+'室使用料（参考）'!$F$42)*3</f>
        <v>5940</v>
      </c>
      <c r="V9" s="21">
        <f>('室使用料（参考）'!$E$42+'室使用料（参考）'!$F$42)*4</f>
        <v>7920</v>
      </c>
      <c r="W9" s="22">
        <f>('室使用料（参考）'!$E$42+'室使用料（参考）'!$F$42)*5</f>
        <v>9900</v>
      </c>
    </row>
    <row r="10" spans="1:23" x14ac:dyDescent="0.15">
      <c r="A10" s="7" t="s">
        <v>11</v>
      </c>
      <c r="B10" s="20">
        <f>'室使用料（参考）'!$N$6</f>
        <v>8470</v>
      </c>
      <c r="C10" s="21">
        <f>'室使用料（参考）'!$N$7</f>
        <v>3630</v>
      </c>
      <c r="D10" s="21">
        <f>'室使用料（参考）'!$N$8</f>
        <v>4840</v>
      </c>
      <c r="E10" s="21">
        <f>'室使用料（参考）'!$N$9</f>
        <v>6050</v>
      </c>
      <c r="F10" s="21">
        <f>'室使用料（参考）'!$N$6+'室使用料（参考）'!$N$9</f>
        <v>14520</v>
      </c>
      <c r="G10" s="21">
        <f>'室使用料（参考）'!$N$8+'室使用料（参考）'!$N$9</f>
        <v>10890</v>
      </c>
      <c r="H10" s="28">
        <f>'室使用料（参考）'!P6</f>
        <v>10230</v>
      </c>
      <c r="I10" s="21">
        <f>'室使用料（参考）'!P7</f>
        <v>4400</v>
      </c>
      <c r="J10" s="21">
        <f>'室使用料（参考）'!P8</f>
        <v>5830</v>
      </c>
      <c r="K10" s="21">
        <f>'室使用料（参考）'!P9</f>
        <v>7260</v>
      </c>
      <c r="L10" s="21">
        <f t="shared" si="0"/>
        <v>17490</v>
      </c>
      <c r="M10" s="22">
        <f t="shared" si="1"/>
        <v>13090</v>
      </c>
      <c r="N10" s="28">
        <f>'室使用料（参考）'!$N$10*1</f>
        <v>1870</v>
      </c>
      <c r="O10" s="21">
        <f>'室使用料（参考）'!$N$10*2</f>
        <v>3740</v>
      </c>
      <c r="P10" s="21">
        <f>'室使用料（参考）'!$N$10*3</f>
        <v>5610</v>
      </c>
      <c r="Q10" s="21">
        <f>'室使用料（参考）'!$N$10*4</f>
        <v>7480</v>
      </c>
      <c r="R10" s="21">
        <f>'室使用料（参考）'!$N$10*5</f>
        <v>9350</v>
      </c>
      <c r="S10" s="28">
        <f>('室使用料（参考）'!$N$10+'室使用料（参考）'!$O$10)*1</f>
        <v>2310</v>
      </c>
      <c r="T10" s="21">
        <f>('室使用料（参考）'!$N$10+'室使用料（参考）'!$O$10)*2</f>
        <v>4620</v>
      </c>
      <c r="U10" s="21">
        <f>('室使用料（参考）'!$N$10+'室使用料（参考）'!$O$10)*3</f>
        <v>6930</v>
      </c>
      <c r="V10" s="21">
        <f>('室使用料（参考）'!$N$10+'室使用料（参考）'!$O$10)*4</f>
        <v>9240</v>
      </c>
      <c r="W10" s="22">
        <f>('室使用料（参考）'!$N$10+'室使用料（参考）'!$O$10)*5</f>
        <v>11550</v>
      </c>
    </row>
    <row r="11" spans="1:23" x14ac:dyDescent="0.15">
      <c r="A11" s="7" t="s">
        <v>12</v>
      </c>
      <c r="B11" s="20">
        <f>'室使用料（参考）'!$N$14</f>
        <v>13310</v>
      </c>
      <c r="C11" s="21">
        <f>'室使用料（参考）'!$N$15</f>
        <v>6050</v>
      </c>
      <c r="D11" s="21">
        <f>'室使用料（参考）'!$N$16</f>
        <v>7260</v>
      </c>
      <c r="E11" s="21">
        <f>'室使用料（参考）'!$N$17</f>
        <v>9130</v>
      </c>
      <c r="F11" s="21">
        <f>'室使用料（参考）'!$N$14+'室使用料（参考）'!$N$17</f>
        <v>22440</v>
      </c>
      <c r="G11" s="27">
        <f>'室使用料（参考）'!$N$16+'室使用料（参考）'!$N$17</f>
        <v>16390</v>
      </c>
      <c r="H11" s="28">
        <f>'室使用料（参考）'!P14</f>
        <v>16060</v>
      </c>
      <c r="I11" s="21">
        <f>'室使用料（参考）'!P15</f>
        <v>7260</v>
      </c>
      <c r="J11" s="21">
        <f>'室使用料（参考）'!P16</f>
        <v>8800</v>
      </c>
      <c r="K11" s="21">
        <f>'室使用料（参考）'!P17</f>
        <v>11000</v>
      </c>
      <c r="L11" s="21">
        <f t="shared" si="0"/>
        <v>27060</v>
      </c>
      <c r="M11" s="22">
        <f t="shared" si="1"/>
        <v>19800</v>
      </c>
      <c r="N11" s="28">
        <f>'室使用料（参考）'!$N$18*1</f>
        <v>2420</v>
      </c>
      <c r="O11" s="21">
        <f>'室使用料（参考）'!$N$18*2</f>
        <v>4840</v>
      </c>
      <c r="P11" s="21">
        <f>'室使用料（参考）'!$N$18*3</f>
        <v>7260</v>
      </c>
      <c r="Q11" s="21">
        <f>'室使用料（参考）'!$N$18*4</f>
        <v>9680</v>
      </c>
      <c r="R11" s="27">
        <f>'室使用料（参考）'!$N$18*5</f>
        <v>12100</v>
      </c>
      <c r="S11" s="28">
        <f>('室使用料（参考）'!$N$18+'室使用料（参考）'!$O$18)*1</f>
        <v>2970</v>
      </c>
      <c r="T11" s="21">
        <f>('室使用料（参考）'!$N$18+'室使用料（参考）'!$O$18)*2</f>
        <v>5940</v>
      </c>
      <c r="U11" s="21">
        <f>('室使用料（参考）'!$N$18+'室使用料（参考）'!$O$18)*3</f>
        <v>8910</v>
      </c>
      <c r="V11" s="21">
        <f>('室使用料（参考）'!$N$18+'室使用料（参考）'!$O$18)*4</f>
        <v>11880</v>
      </c>
      <c r="W11" s="22">
        <f>('室使用料（参考）'!$N$18+'室使用料（参考）'!$O$18)*5</f>
        <v>14850</v>
      </c>
    </row>
    <row r="12" spans="1:23" ht="14.25" thickBot="1" x14ac:dyDescent="0.2">
      <c r="A12" s="8" t="s">
        <v>13</v>
      </c>
      <c r="B12" s="29">
        <f>'室使用料（参考）'!$N$22</f>
        <v>5500</v>
      </c>
      <c r="C12" s="30">
        <f>'室使用料（参考）'!$N$23</f>
        <v>2420</v>
      </c>
      <c r="D12" s="30">
        <f>'室使用料（参考）'!$N$24</f>
        <v>3080</v>
      </c>
      <c r="E12" s="30">
        <f>'室使用料（参考）'!$N$25</f>
        <v>3630</v>
      </c>
      <c r="F12" s="30">
        <f>'室使用料（参考）'!$N$22+'室使用料（参考）'!$N$25</f>
        <v>9130</v>
      </c>
      <c r="G12" s="31">
        <f>'室使用料（参考）'!$N$24+'室使用料（参考）'!$N$25</f>
        <v>6710</v>
      </c>
      <c r="H12" s="32">
        <f>'室使用料（参考）'!P22</f>
        <v>6600</v>
      </c>
      <c r="I12" s="30">
        <f>'室使用料（参考）'!P23</f>
        <v>2970</v>
      </c>
      <c r="J12" s="30">
        <f>'室使用料（参考）'!P24</f>
        <v>3740</v>
      </c>
      <c r="K12" s="30">
        <f>'室使用料（参考）'!P25</f>
        <v>4400</v>
      </c>
      <c r="L12" s="30">
        <f t="shared" si="0"/>
        <v>11000</v>
      </c>
      <c r="M12" s="33">
        <f t="shared" si="1"/>
        <v>8140</v>
      </c>
      <c r="N12" s="34">
        <f>'室使用料（参考）'!$N$26*1</f>
        <v>2420</v>
      </c>
      <c r="O12" s="34">
        <f>'室使用料（参考）'!$N$26*2</f>
        <v>4840</v>
      </c>
      <c r="P12" s="34">
        <f>'室使用料（参考）'!$N$26*3</f>
        <v>7260</v>
      </c>
      <c r="Q12" s="34">
        <f>'室使用料（参考）'!$N$26*4</f>
        <v>9680</v>
      </c>
      <c r="R12" s="36">
        <f>'室使用料（参考）'!$N$26*5</f>
        <v>12100</v>
      </c>
      <c r="S12" s="34">
        <f>('室使用料（参考）'!$N$26+'室使用料（参考）'!$O$26)*1</f>
        <v>2970</v>
      </c>
      <c r="T12" s="23">
        <f>('室使用料（参考）'!$N$26+'室使用料（参考）'!$O$26)*2</f>
        <v>5940</v>
      </c>
      <c r="U12" s="23">
        <f>('室使用料（参考）'!$N$26+'室使用料（参考）'!$O$26)*3</f>
        <v>8910</v>
      </c>
      <c r="V12" s="23">
        <f>('室使用料（参考）'!$N$26+'室使用料（参考）'!$O$26)*4</f>
        <v>11880</v>
      </c>
      <c r="W12" s="24">
        <f>('室使用料（参考）'!$N$26+'室使用料（参考）'!$O$26)*5</f>
        <v>14850</v>
      </c>
    </row>
    <row r="13" spans="1:23" hidden="1" x14ac:dyDescent="0.15"/>
    <row r="14" spans="1:23" hidden="1" x14ac:dyDescent="0.15"/>
    <row r="15" spans="1:23" ht="14.25" hidden="1" thickBot="1" x14ac:dyDescent="0.2">
      <c r="A15" s="9" t="s">
        <v>90</v>
      </c>
    </row>
    <row r="16" spans="1:23" ht="14.25" hidden="1" thickBot="1" x14ac:dyDescent="0.2">
      <c r="A16" s="11"/>
      <c r="B16" s="12" t="s">
        <v>66</v>
      </c>
      <c r="C16" s="13" t="s">
        <v>67</v>
      </c>
      <c r="D16" s="13" t="s">
        <v>68</v>
      </c>
      <c r="E16" s="13" t="s">
        <v>69</v>
      </c>
      <c r="F16" s="13" t="s">
        <v>70</v>
      </c>
      <c r="G16" s="14" t="s">
        <v>71</v>
      </c>
      <c r="H16" s="15" t="s">
        <v>72</v>
      </c>
      <c r="I16" s="13" t="s">
        <v>73</v>
      </c>
      <c r="J16" s="13" t="s">
        <v>74</v>
      </c>
      <c r="K16" s="13" t="s">
        <v>75</v>
      </c>
      <c r="L16" s="13" t="s">
        <v>76</v>
      </c>
      <c r="M16" s="14" t="s">
        <v>77</v>
      </c>
      <c r="N16" s="12">
        <v>1</v>
      </c>
      <c r="O16" s="13">
        <v>2</v>
      </c>
      <c r="P16" s="13">
        <v>3</v>
      </c>
      <c r="Q16" s="13">
        <v>4</v>
      </c>
      <c r="R16" s="14">
        <v>5</v>
      </c>
      <c r="S16" s="15" t="s">
        <v>81</v>
      </c>
      <c r="T16" s="13" t="s">
        <v>82</v>
      </c>
      <c r="U16" s="13" t="s">
        <v>83</v>
      </c>
      <c r="V16" s="13" t="s">
        <v>84</v>
      </c>
      <c r="W16" s="16" t="s">
        <v>85</v>
      </c>
    </row>
    <row r="17" spans="1:24" hidden="1" x14ac:dyDescent="0.15">
      <c r="A17" s="133" t="s">
        <v>92</v>
      </c>
      <c r="B17" s="134">
        <f>'室使用料（参考）'!$Q$14</f>
        <v>0</v>
      </c>
      <c r="C17" s="135">
        <f>'室使用料（参考）'!$Q$15</f>
        <v>0</v>
      </c>
      <c r="D17" s="135">
        <f>'室使用料（参考）'!$Q$16</f>
        <v>0</v>
      </c>
      <c r="E17" s="135">
        <f>'室使用料（参考）'!$Q$17</f>
        <v>0</v>
      </c>
      <c r="F17" s="135">
        <f>'室使用料（参考）'!$Q$14+'室使用料（参考）'!$Q$17</f>
        <v>0</v>
      </c>
      <c r="G17" s="135">
        <f>'室使用料（参考）'!$Q$16+'室使用料（参考）'!$Q$17</f>
        <v>0</v>
      </c>
      <c r="H17" s="136">
        <f>'室使用料（参考）'!$Q$14</f>
        <v>0</v>
      </c>
      <c r="I17" s="135">
        <f>'室使用料（参考）'!$Q$15</f>
        <v>0</v>
      </c>
      <c r="J17" s="135">
        <f>'室使用料（参考）'!$Q$16</f>
        <v>0</v>
      </c>
      <c r="K17" s="135">
        <f>'室使用料（参考）'!$Q$17</f>
        <v>0</v>
      </c>
      <c r="L17" s="135">
        <f>'室使用料（参考）'!$Q$14+'室使用料（参考）'!$Q$17</f>
        <v>0</v>
      </c>
      <c r="M17" s="137">
        <f>'室使用料（参考）'!$Q$16+'室使用料（参考）'!$Q$17</f>
        <v>0</v>
      </c>
      <c r="N17" s="138">
        <f>'室使用料（参考）'!$Q$18*1</f>
        <v>0</v>
      </c>
      <c r="O17" s="139">
        <f>'室使用料（参考）'!$Q$18*2</f>
        <v>0</v>
      </c>
      <c r="P17" s="139">
        <f>'室使用料（参考）'!$Q$18*3</f>
        <v>0</v>
      </c>
      <c r="Q17" s="139">
        <f>'室使用料（参考）'!$Q$18*4</f>
        <v>0</v>
      </c>
      <c r="R17" s="140">
        <f>'室使用料（参考）'!$Q$18*5</f>
        <v>0</v>
      </c>
      <c r="S17" s="141">
        <f>'室使用料（参考）'!$Q$18*1</f>
        <v>0</v>
      </c>
      <c r="T17" s="139">
        <f>'室使用料（参考）'!$Q$18*2</f>
        <v>0</v>
      </c>
      <c r="U17" s="139">
        <f>'室使用料（参考）'!$Q$18*3</f>
        <v>0</v>
      </c>
      <c r="V17" s="139">
        <f>'室使用料（参考）'!$Q$18*4</f>
        <v>0</v>
      </c>
      <c r="W17" s="142">
        <f>'室使用料（参考）'!$Q$18*5</f>
        <v>0</v>
      </c>
      <c r="X17" s="160"/>
    </row>
    <row r="18" spans="1:24" hidden="1" x14ac:dyDescent="0.15">
      <c r="A18" s="143" t="s">
        <v>93</v>
      </c>
      <c r="B18" s="144">
        <f>'室使用料（参考）'!$Q$14</f>
        <v>0</v>
      </c>
      <c r="C18" s="145">
        <f>'室使用料（参考）'!$Q$15</f>
        <v>0</v>
      </c>
      <c r="D18" s="145">
        <f>'室使用料（参考）'!$Q$16</f>
        <v>0</v>
      </c>
      <c r="E18" s="145">
        <f>'室使用料（参考）'!$Q$17</f>
        <v>0</v>
      </c>
      <c r="F18" s="145">
        <f>'室使用料（参考）'!$Q$14+'室使用料（参考）'!$Q$17</f>
        <v>0</v>
      </c>
      <c r="G18" s="146">
        <f>'室使用料（参考）'!$Q$16+'室使用料（参考）'!$Q$17</f>
        <v>0</v>
      </c>
      <c r="H18" s="147">
        <f>'室使用料（参考）'!$Q$14</f>
        <v>0</v>
      </c>
      <c r="I18" s="145">
        <f>'室使用料（参考）'!$Q$15</f>
        <v>0</v>
      </c>
      <c r="J18" s="145">
        <f>'室使用料（参考）'!$Q$16</f>
        <v>0</v>
      </c>
      <c r="K18" s="145">
        <f>'室使用料（参考）'!$Q$17</f>
        <v>0</v>
      </c>
      <c r="L18" s="145">
        <f>'室使用料（参考）'!$Q$14+'室使用料（参考）'!$Q$17</f>
        <v>0</v>
      </c>
      <c r="M18" s="146">
        <f>'室使用料（参考）'!$Q$16+'室使用料（参考）'!$Q$17</f>
        <v>0</v>
      </c>
      <c r="N18" s="148">
        <f>'室使用料（参考）'!$Q$18*1</f>
        <v>0</v>
      </c>
      <c r="O18" s="149">
        <f>'室使用料（参考）'!$Q$18*2</f>
        <v>0</v>
      </c>
      <c r="P18" s="149">
        <f>'室使用料（参考）'!$Q$18*3</f>
        <v>0</v>
      </c>
      <c r="Q18" s="149">
        <f>'室使用料（参考）'!$Q$18*4</f>
        <v>0</v>
      </c>
      <c r="R18" s="150">
        <f>'室使用料（参考）'!$Q$18*5</f>
        <v>0</v>
      </c>
      <c r="S18" s="151">
        <f>'室使用料（参考）'!$Q$18*1</f>
        <v>0</v>
      </c>
      <c r="T18" s="149">
        <f>'室使用料（参考）'!$Q$18*2</f>
        <v>0</v>
      </c>
      <c r="U18" s="149">
        <f>'室使用料（参考）'!$Q$18*3</f>
        <v>0</v>
      </c>
      <c r="V18" s="149">
        <f>'室使用料（参考）'!$Q$18*4</f>
        <v>0</v>
      </c>
      <c r="W18" s="152">
        <f>'室使用料（参考）'!$Q$18*5</f>
        <v>0</v>
      </c>
      <c r="X18" s="160"/>
    </row>
    <row r="19" spans="1:24" ht="14.25" hidden="1" thickBot="1" x14ac:dyDescent="0.2">
      <c r="A19" s="153" t="s">
        <v>91</v>
      </c>
      <c r="B19" s="154" t="str">
        <f>'室使用料（参考）'!$Q$22</f>
        <v>調理台3台は室料に含む。
水道料・ガス料は別加算。</v>
      </c>
      <c r="C19" s="155">
        <f>'室使用料（参考）'!$Q$23</f>
        <v>0</v>
      </c>
      <c r="D19" s="155">
        <f>'室使用料（参考）'!$Q$24</f>
        <v>0</v>
      </c>
      <c r="E19" s="155">
        <f>'室使用料（参考）'!$Q$25</f>
        <v>0</v>
      </c>
      <c r="F19" s="155" t="e">
        <f>'室使用料（参考）'!$Q$22+'室使用料（参考）'!$Q$25</f>
        <v>#VALUE!</v>
      </c>
      <c r="G19" s="156">
        <f>'室使用料（参考）'!$Q$24+'室使用料（参考）'!$Q$25</f>
        <v>0</v>
      </c>
      <c r="H19" s="157" t="str">
        <f>'室使用料（参考）'!$Q$22</f>
        <v>調理台3台は室料に含む。
水道料・ガス料は別加算。</v>
      </c>
      <c r="I19" s="155">
        <f>'室使用料（参考）'!$Q$23</f>
        <v>0</v>
      </c>
      <c r="J19" s="155">
        <f>'室使用料（参考）'!$Q$24</f>
        <v>0</v>
      </c>
      <c r="K19" s="155">
        <f>'室使用料（参考）'!$Q$25</f>
        <v>0</v>
      </c>
      <c r="L19" s="155" t="e">
        <f>'室使用料（参考）'!$Q$22+'室使用料（参考）'!$Q$25</f>
        <v>#VALUE!</v>
      </c>
      <c r="M19" s="156">
        <f>'室使用料（参考）'!$Q$24+'室使用料（参考）'!$Q$25</f>
        <v>0</v>
      </c>
      <c r="N19" s="158">
        <f>'室使用料（参考）'!$Q$26*1</f>
        <v>0</v>
      </c>
      <c r="O19" s="159">
        <f>'室使用料（参考）'!$Q$26*2</f>
        <v>0</v>
      </c>
      <c r="P19" s="159">
        <f>'室使用料（参考）'!$Q$26*3</f>
        <v>0</v>
      </c>
      <c r="Q19" s="159">
        <f>'室使用料（参考）'!$Q$26*4</f>
        <v>0</v>
      </c>
      <c r="R19" s="159">
        <f>'室使用料（参考）'!$Q$26*5</f>
        <v>0</v>
      </c>
      <c r="S19" s="158">
        <f>'室使用料（参考）'!$Q$26*1</f>
        <v>0</v>
      </c>
      <c r="T19" s="159">
        <f>'室使用料（参考）'!$Q$26*2</f>
        <v>0</v>
      </c>
      <c r="U19" s="159">
        <f>'室使用料（参考）'!$Q$26*3</f>
        <v>0</v>
      </c>
      <c r="V19" s="159">
        <f>'室使用料（参考）'!$Q$26*4</f>
        <v>0</v>
      </c>
      <c r="W19" s="159">
        <f>'室使用料（参考）'!$Q$26*5</f>
        <v>0</v>
      </c>
    </row>
    <row r="20" spans="1:24" hidden="1" x14ac:dyDescent="0.15"/>
    <row r="22" spans="1:24" x14ac:dyDescent="0.15">
      <c r="A22" s="41" t="s">
        <v>65</v>
      </c>
    </row>
    <row r="24" spans="1:24" x14ac:dyDescent="0.15">
      <c r="A24" t="s">
        <v>19</v>
      </c>
    </row>
    <row r="25" spans="1:24" x14ac:dyDescent="0.15">
      <c r="A25" s="38" t="s">
        <v>20</v>
      </c>
      <c r="B25" s="43">
        <v>1200</v>
      </c>
      <c r="C25" s="42"/>
    </row>
    <row r="26" spans="1:24" x14ac:dyDescent="0.15">
      <c r="A26" s="38" t="s">
        <v>31</v>
      </c>
      <c r="B26" s="43">
        <v>1400</v>
      </c>
      <c r="C26" s="42"/>
    </row>
    <row r="27" spans="1:24" x14ac:dyDescent="0.15">
      <c r="A27" s="38" t="s">
        <v>32</v>
      </c>
      <c r="B27" s="43">
        <v>120</v>
      </c>
      <c r="C27" s="42"/>
    </row>
    <row r="28" spans="1:24" x14ac:dyDescent="0.15">
      <c r="A28" s="38" t="s">
        <v>33</v>
      </c>
      <c r="B28" s="43">
        <v>1300</v>
      </c>
      <c r="C28" s="42"/>
    </row>
    <row r="29" spans="1:24" x14ac:dyDescent="0.15">
      <c r="A29" s="38" t="s">
        <v>34</v>
      </c>
      <c r="B29" s="43">
        <v>1500</v>
      </c>
      <c r="C29" s="42"/>
    </row>
    <row r="30" spans="1:24" x14ac:dyDescent="0.15">
      <c r="A30" s="38" t="s">
        <v>35</v>
      </c>
      <c r="B30" s="43">
        <v>600</v>
      </c>
      <c r="C30" s="42"/>
    </row>
    <row r="31" spans="1:24" x14ac:dyDescent="0.15">
      <c r="A31" s="38" t="s">
        <v>21</v>
      </c>
      <c r="B31" s="43">
        <v>2500</v>
      </c>
      <c r="C31" s="42"/>
    </row>
    <row r="32" spans="1:24" x14ac:dyDescent="0.15">
      <c r="A32" s="38" t="s">
        <v>22</v>
      </c>
      <c r="B32" s="43">
        <v>250</v>
      </c>
      <c r="C32" s="42"/>
    </row>
    <row r="33" spans="1:3" x14ac:dyDescent="0.15">
      <c r="A33" s="38" t="s">
        <v>36</v>
      </c>
      <c r="B33" s="43">
        <v>120</v>
      </c>
      <c r="C33" s="42"/>
    </row>
    <row r="34" spans="1:3" x14ac:dyDescent="0.15">
      <c r="A34" s="38" t="s">
        <v>37</v>
      </c>
      <c r="B34" s="43">
        <v>600</v>
      </c>
      <c r="C34" s="42"/>
    </row>
    <row r="35" spans="1:3" x14ac:dyDescent="0.15">
      <c r="A35" s="38" t="s">
        <v>23</v>
      </c>
      <c r="B35" s="43">
        <v>2500</v>
      </c>
      <c r="C35" s="42"/>
    </row>
    <row r="36" spans="1:3" x14ac:dyDescent="0.15">
      <c r="A36" s="38" t="s">
        <v>24</v>
      </c>
      <c r="B36" s="43">
        <v>1500</v>
      </c>
      <c r="C36" s="42"/>
    </row>
    <row r="37" spans="1:3" x14ac:dyDescent="0.15">
      <c r="A37" s="38" t="s">
        <v>25</v>
      </c>
      <c r="B37" s="45">
        <v>2500</v>
      </c>
      <c r="C37" s="42"/>
    </row>
  </sheetData>
  <sheetProtection sheet="1" objects="1" scenarios="1"/>
  <phoneticPr fontId="2"/>
  <pageMargins left="0.75" right="0.75" top="1" bottom="1" header="0.51200000000000001" footer="0.51200000000000001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利用申込書</vt:lpstr>
      <vt:lpstr>利用明細書</vt:lpstr>
      <vt:lpstr>室使用料（参考）</vt:lpstr>
      <vt:lpstr>設備使用料（参考）</vt:lpstr>
      <vt:lpstr>使用料計算表</vt:lpstr>
      <vt:lpstr>使用料計算表!Print_Area</vt:lpstr>
      <vt:lpstr>'室使用料（参考）'!Print_Area</vt:lpstr>
      <vt:lpstr>'設備使用料（参考）'!Print_Area</vt:lpstr>
      <vt:lpstr>利用申込書!Print_Area</vt:lpstr>
      <vt:lpstr>利用明細書!Print_Area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011827</dc:creator>
  <cp:lastModifiedBy>jimu</cp:lastModifiedBy>
  <cp:lastPrinted>2023-08-09T05:26:28Z</cp:lastPrinted>
  <dcterms:created xsi:type="dcterms:W3CDTF">2007-11-14T04:16:12Z</dcterms:created>
  <dcterms:modified xsi:type="dcterms:W3CDTF">2023-08-18T05:54:58Z</dcterms:modified>
</cp:coreProperties>
</file>